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ELSON\Anotações técnicas\Matemática\Processos e materiais\"/>
    </mc:Choice>
  </mc:AlternateContent>
  <xr:revisionPtr revIDLastSave="0" documentId="13_ncr:1_{54D75EB6-B438-4158-A214-9CC598A597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ÇO" sheetId="1" r:id="rId1"/>
    <sheet name="ALUMÍNIO" sheetId="2" r:id="rId2"/>
    <sheet name="LATÃO" sheetId="4" r:id="rId3"/>
    <sheet name="COBRE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12" i="2" s="1"/>
  <c r="E21" i="5"/>
  <c r="E23" i="5" s="1"/>
  <c r="H22" i="5"/>
  <c r="H24" i="5" s="1"/>
  <c r="K21" i="5"/>
  <c r="K23" i="5" s="1"/>
  <c r="K10" i="5"/>
  <c r="K12" i="5" s="1"/>
  <c r="H11" i="5"/>
  <c r="H13" i="5" s="1"/>
  <c r="E11" i="5"/>
  <c r="E13" i="5" s="1"/>
  <c r="L21" i="5"/>
  <c r="K21" i="4"/>
  <c r="K23" i="4" s="1"/>
  <c r="H22" i="4"/>
  <c r="H24" i="4" s="1"/>
  <c r="E21" i="4"/>
  <c r="E23" i="4" s="1"/>
  <c r="H11" i="4"/>
  <c r="H13" i="4" s="1"/>
  <c r="E11" i="4"/>
  <c r="E13" i="4" s="1"/>
  <c r="K10" i="4"/>
  <c r="K12" i="4" s="1"/>
  <c r="L21" i="4"/>
  <c r="H22" i="2"/>
  <c r="H24" i="2" s="1"/>
  <c r="E21" i="2"/>
  <c r="E23" i="2" s="1"/>
  <c r="H11" i="2"/>
  <c r="H13" i="2" s="1"/>
  <c r="E11" i="2"/>
  <c r="E13" i="2" s="1"/>
  <c r="K21" i="2"/>
  <c r="K23" i="2" s="1"/>
  <c r="L21" i="2"/>
  <c r="K21" i="1"/>
  <c r="K23" i="1" s="1"/>
  <c r="L21" i="1"/>
  <c r="H22" i="1"/>
  <c r="H24" i="1" s="1"/>
  <c r="E21" i="1"/>
  <c r="E23" i="1" s="1"/>
  <c r="H11" i="1"/>
  <c r="E11" i="1"/>
  <c r="E13" i="1" s="1"/>
  <c r="K10" i="1"/>
  <c r="K12" i="1" s="1"/>
  <c r="H13" i="1"/>
</calcChain>
</file>

<file path=xl/sharedStrings.xml><?xml version="1.0" encoding="utf-8"?>
<sst xmlns="http://schemas.openxmlformats.org/spreadsheetml/2006/main" count="164" uniqueCount="26">
  <si>
    <t>Tubos (Parede)</t>
  </si>
  <si>
    <t>Diametro externo (mm)</t>
  </si>
  <si>
    <t>Parede (mm)</t>
  </si>
  <si>
    <t>Peças</t>
  </si>
  <si>
    <t>Comprimento (m)</t>
  </si>
  <si>
    <t>Tubos</t>
  </si>
  <si>
    <t>Diametro interno (mm)</t>
  </si>
  <si>
    <t>Redondo</t>
  </si>
  <si>
    <t>Diametro (mm)</t>
  </si>
  <si>
    <t>Lado (mm)</t>
  </si>
  <si>
    <t>Quadrado</t>
  </si>
  <si>
    <t>Largura (mm)</t>
  </si>
  <si>
    <t>Altura (mm)</t>
  </si>
  <si>
    <t>Sextavado</t>
  </si>
  <si>
    <t>Dimensão (mm)</t>
  </si>
  <si>
    <t>Peso (Kg)</t>
  </si>
  <si>
    <t>Peso total (kg)</t>
  </si>
  <si>
    <t>Retangular</t>
  </si>
  <si>
    <t>CÁLCULO DE PESOS DE MATERIAIS - AÇO</t>
  </si>
  <si>
    <t>Atenção: Os pesos desta tabela aplicam-se aos perfis de alumínio.</t>
  </si>
  <si>
    <t xml:space="preserve">Atenção: Os pesos desta tabela aplicam-se aos perfis de aço carbono. </t>
  </si>
  <si>
    <t>CÁLCULO DE PESOS DE MATERIAIS - ALUMÍNIO</t>
  </si>
  <si>
    <t>CÁLCULO DE PESOS DE MATERIAIS - LATÃO</t>
  </si>
  <si>
    <t>Atenção: Os pesos desta tabela aplicam-se aos perfis de latão.</t>
  </si>
  <si>
    <t>Atenção: Os pesos desta tabela aplicam-se aos perfis de cobre.</t>
  </si>
  <si>
    <t>CÁLCULO DE PESOS DE MATERIAIS - COBRE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</si>
</sst>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2"/>
      <color rgb="FFFF0000"/>
      <name val="Arial Narrow"/>
      <family val="2"/>
    </font>
    <font>
      <b/>
      <i/>
      <sz val="12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25"/>
      <color rgb="FFED7D31"/>
      <name val="Calibri"/>
      <family val="2"/>
      <scheme val="minor"/>
    </font>
    <font>
      <b/>
      <sz val="25"/>
      <color rgb="FF996600"/>
      <name val="Calibri"/>
      <family val="2"/>
      <scheme val="minor"/>
    </font>
    <font>
      <b/>
      <sz val="25"/>
      <color theme="6" tint="-0.249977111117893"/>
      <name val="Calibri"/>
      <family val="2"/>
      <scheme val="minor"/>
    </font>
    <font>
      <b/>
      <sz val="25"/>
      <color theme="8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6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4" borderId="1" xfId="0" applyFont="1" applyFill="1" applyBorder="1" applyAlignment="1" applyProtection="1">
      <alignment horizontal="right" vertical="center"/>
      <protection locked="0"/>
    </xf>
    <xf numFmtId="1" fontId="4" fillId="4" borderId="1" xfId="0" applyNumberFormat="1" applyFont="1" applyFill="1" applyBorder="1" applyAlignment="1" applyProtection="1">
      <alignment horizontal="right" vertical="center"/>
      <protection locked="0"/>
    </xf>
    <xf numFmtId="2" fontId="5" fillId="6" borderId="1" xfId="0" applyNumberFormat="1" applyFont="1" applyFill="1" applyBorder="1" applyAlignment="1" applyProtection="1">
      <alignment horizontal="right" vertical="center"/>
      <protection hidden="1"/>
    </xf>
    <xf numFmtId="2" fontId="5" fillId="6" borderId="5" xfId="0" applyNumberFormat="1" applyFont="1" applyFill="1" applyBorder="1" applyAlignment="1" applyProtection="1">
      <alignment horizontal="right" vertical="center"/>
      <protection hidden="1"/>
    </xf>
    <xf numFmtId="2" fontId="5" fillId="6" borderId="6" xfId="0" applyNumberFormat="1" applyFont="1" applyFill="1" applyBorder="1" applyAlignment="1" applyProtection="1">
      <alignment horizontal="right" vertical="center"/>
      <protection hidden="1"/>
    </xf>
    <xf numFmtId="164" fontId="10" fillId="2" borderId="0" xfId="0" applyNumberFormat="1" applyFont="1" applyFill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0" fillId="3" borderId="2" xfId="0" applyFill="1" applyBorder="1"/>
    <xf numFmtId="0" fontId="0" fillId="0" borderId="4" xfId="0" applyBorder="1"/>
    <xf numFmtId="0" fontId="6" fillId="3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0C0"/>
      <color rgb="FF996600"/>
      <color rgb="FFED7D31"/>
      <color rgb="FFFFFFFF"/>
      <color rgb="FFBF440D"/>
      <color rgb="FF86A1A2"/>
      <color rgb="FF716373"/>
      <color rgb="FFDC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28</xdr:row>
      <xdr:rowOff>114300</xdr:rowOff>
    </xdr:to>
    <xdr:sp macro="" textlink="">
      <xdr:nvSpPr>
        <xdr:cNvPr id="1030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30</xdr:row>
      <xdr:rowOff>0</xdr:rowOff>
    </xdr:from>
    <xdr:ext cx="304800" cy="304800"/>
    <xdr:sp macro="" textlink="">
      <xdr:nvSpPr>
        <xdr:cNvPr id="1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64FFC38E-74EB-49AA-82AF-F85F195F1A5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304800" cy="304800"/>
    <xdr:sp macro="" textlink="">
      <xdr:nvSpPr>
        <xdr:cNvPr id="18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3E6BC550-FE9F-4536-A0FB-724846CF67DA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304800" cy="304800"/>
    <xdr:sp macro="" textlink="">
      <xdr:nvSpPr>
        <xdr:cNvPr id="19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69A3C534-928F-4075-911C-7B6B8D7393A5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20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6701A4C-BD46-4A9B-B915-21FB146DBCC2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4800" cy="304800"/>
    <xdr:sp macro="" textlink="">
      <xdr:nvSpPr>
        <xdr:cNvPr id="21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7D2D037F-A407-43DA-A9BF-AE4C471DC243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2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519A2BC3-A744-4D02-830A-D3ED3B399116}"/>
            </a:ext>
          </a:extLst>
        </xdr:cNvPr>
        <xdr:cNvSpPr>
          <a:spLocks noChangeAspect="1" noChangeArrowheads="1"/>
        </xdr:cNvSpPr>
      </xdr:nvSpPr>
      <xdr:spPr bwMode="auto">
        <a:xfrm>
          <a:off x="481965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2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CA9E6D15-FA77-4538-9963-00610081F634}"/>
            </a:ext>
          </a:extLst>
        </xdr:cNvPr>
        <xdr:cNvSpPr>
          <a:spLocks noChangeAspect="1" noChangeArrowheads="1"/>
        </xdr:cNvSpPr>
      </xdr:nvSpPr>
      <xdr:spPr bwMode="auto">
        <a:xfrm>
          <a:off x="4819650" y="89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2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6930CA77-9EF6-476B-8780-F39076D9201D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25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E2B4380C-34C2-4689-9E63-4CB4E487C80A}"/>
            </a:ext>
          </a:extLst>
        </xdr:cNvPr>
        <xdr:cNvSpPr>
          <a:spLocks noChangeAspect="1" noChangeArrowheads="1"/>
        </xdr:cNvSpPr>
      </xdr:nvSpPr>
      <xdr:spPr bwMode="auto">
        <a:xfrm>
          <a:off x="4819650" y="895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26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CF50982C-CFB4-4651-ADD6-9C671193B846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2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5F0D80A8-AB4E-4622-BC85-B5793BBD55A1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952500</xdr:colOff>
      <xdr:row>27</xdr:row>
      <xdr:rowOff>0</xdr:rowOff>
    </xdr:from>
    <xdr:ext cx="304800" cy="304800"/>
    <xdr:sp macro="" textlink="">
      <xdr:nvSpPr>
        <xdr:cNvPr id="31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19EC3E67-59C0-43E0-BC48-66AF7C95B2BD}"/>
            </a:ext>
          </a:extLst>
        </xdr:cNvPr>
        <xdr:cNvSpPr>
          <a:spLocks noChangeAspect="1" noChangeArrowheads="1"/>
        </xdr:cNvSpPr>
      </xdr:nvSpPr>
      <xdr:spPr bwMode="auto">
        <a:xfrm>
          <a:off x="60102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38101</xdr:colOff>
      <xdr:row>0</xdr:row>
      <xdr:rowOff>15240</xdr:rowOff>
    </xdr:from>
    <xdr:to>
      <xdr:col>2</xdr:col>
      <xdr:colOff>191907</xdr:colOff>
      <xdr:row>2</xdr:row>
      <xdr:rowOff>160020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5E6B761-233C-1426-CD13-9352DA61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5240"/>
          <a:ext cx="1403486" cy="739140"/>
        </a:xfrm>
        <a:prstGeom prst="rect">
          <a:avLst/>
        </a:prstGeom>
      </xdr:spPr>
    </xdr:pic>
    <xdr:clientData/>
  </xdr:twoCellAnchor>
  <xdr:twoCellAnchor>
    <xdr:from>
      <xdr:col>3</xdr:col>
      <xdr:colOff>540288</xdr:colOff>
      <xdr:row>3</xdr:row>
      <xdr:rowOff>40795</xdr:rowOff>
    </xdr:from>
    <xdr:to>
      <xdr:col>4</xdr:col>
      <xdr:colOff>231347</xdr:colOff>
      <xdr:row>5</xdr:row>
      <xdr:rowOff>150207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0391B5E0-76EC-BBDD-FEEE-6F4CF266053E}"/>
            </a:ext>
          </a:extLst>
        </xdr:cNvPr>
        <xdr:cNvGrpSpPr/>
      </xdr:nvGrpSpPr>
      <xdr:grpSpPr>
        <a:xfrm>
          <a:off x="2567208" y="818035"/>
          <a:ext cx="468299" cy="475172"/>
          <a:chOff x="2572288" y="817736"/>
          <a:chExt cx="468000" cy="468000"/>
        </a:xfrm>
      </xdr:grpSpPr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AAAD2013-30FA-4E27-880C-C6B177F99C4D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002060"/>
            </a:solidFill>
            <a:round/>
            <a:headEnd/>
            <a:tailEnd/>
          </a:ln>
        </xdr:spPr>
      </xdr:sp>
      <xdr:sp macro="" textlink="">
        <xdr:nvSpPr>
          <xdr:cNvPr id="8" name="Oval 4">
            <a:extLst>
              <a:ext uri="{FF2B5EF4-FFF2-40B4-BE49-F238E27FC236}">
                <a16:creationId xmlns:a16="http://schemas.microsoft.com/office/drawing/2014/main" id="{117E7505-5FAA-444C-83DB-34FE4FAF75A4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00206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515472</xdr:colOff>
      <xdr:row>14</xdr:row>
      <xdr:rowOff>67234</xdr:rowOff>
    </xdr:from>
    <xdr:to>
      <xdr:col>10</xdr:col>
      <xdr:colOff>267730</xdr:colOff>
      <xdr:row>16</xdr:row>
      <xdr:rowOff>176646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F3F789AF-0554-43D3-86C8-25E68AE9634F}"/>
            </a:ext>
          </a:extLst>
        </xdr:cNvPr>
        <xdr:cNvSpPr>
          <a:spLocks noChangeArrowheads="1"/>
        </xdr:cNvSpPr>
      </xdr:nvSpPr>
      <xdr:spPr bwMode="auto">
        <a:xfrm>
          <a:off x="8001001" y="2958352"/>
          <a:ext cx="529200" cy="468000"/>
        </a:xfrm>
        <a:prstGeom prst="hexagon">
          <a:avLst>
            <a:gd name="adj" fmla="val 28667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545183</xdr:colOff>
      <xdr:row>14</xdr:row>
      <xdr:rowOff>71753</xdr:rowOff>
    </xdr:from>
    <xdr:to>
      <xdr:col>4</xdr:col>
      <xdr:colOff>236242</xdr:colOff>
      <xdr:row>16</xdr:row>
      <xdr:rowOff>181165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39465D68-F22E-479E-B3D1-89507127E412}"/>
            </a:ext>
          </a:extLst>
        </xdr:cNvPr>
        <xdr:cNvSpPr>
          <a:spLocks noChangeArrowheads="1"/>
        </xdr:cNvSpPr>
      </xdr:nvSpPr>
      <xdr:spPr bwMode="auto">
        <a:xfrm>
          <a:off x="2577183" y="2962871"/>
          <a:ext cx="468000" cy="46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463181</xdr:colOff>
      <xdr:row>15</xdr:row>
      <xdr:rowOff>1</xdr:rowOff>
    </xdr:from>
    <xdr:to>
      <xdr:col>7</xdr:col>
      <xdr:colOff>311080</xdr:colOff>
      <xdr:row>16</xdr:row>
      <xdr:rowOff>56927</xdr:rowOff>
    </xdr:to>
    <xdr:sp macro="" textlink="">
      <xdr:nvSpPr>
        <xdr:cNvPr id="14" name="Rectangle 2">
          <a:extLst>
            <a:ext uri="{FF2B5EF4-FFF2-40B4-BE49-F238E27FC236}">
              <a16:creationId xmlns:a16="http://schemas.microsoft.com/office/drawing/2014/main" id="{14FAA72C-FAD7-41D3-987C-25B450B97756}"/>
            </a:ext>
          </a:extLst>
        </xdr:cNvPr>
        <xdr:cNvSpPr>
          <a:spLocks noChangeArrowheads="1"/>
        </xdr:cNvSpPr>
      </xdr:nvSpPr>
      <xdr:spPr bwMode="auto">
        <a:xfrm>
          <a:off x="5221946" y="3070413"/>
          <a:ext cx="624840" cy="2362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00206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535816</xdr:colOff>
      <xdr:row>3</xdr:row>
      <xdr:rowOff>43781</xdr:rowOff>
    </xdr:from>
    <xdr:to>
      <xdr:col>7</xdr:col>
      <xdr:colOff>226875</xdr:colOff>
      <xdr:row>5</xdr:row>
      <xdr:rowOff>153193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C5DAF772-A442-4060-A7AC-A8D3FE332797}"/>
            </a:ext>
          </a:extLst>
        </xdr:cNvPr>
        <xdr:cNvGrpSpPr/>
      </xdr:nvGrpSpPr>
      <xdr:grpSpPr>
        <a:xfrm>
          <a:off x="5290696" y="821021"/>
          <a:ext cx="468299" cy="475172"/>
          <a:chOff x="2572288" y="817736"/>
          <a:chExt cx="468000" cy="468000"/>
        </a:xfrm>
      </xdr:grpSpPr>
      <xdr:sp macro="" textlink="">
        <xdr:nvSpPr>
          <xdr:cNvPr id="32" name="Oval 3">
            <a:extLst>
              <a:ext uri="{FF2B5EF4-FFF2-40B4-BE49-F238E27FC236}">
                <a16:creationId xmlns:a16="http://schemas.microsoft.com/office/drawing/2014/main" id="{E907C532-DC04-47FC-655F-6D22DCC50347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002060"/>
            </a:solidFill>
            <a:round/>
            <a:headEnd/>
            <a:tailEnd/>
          </a:ln>
        </xdr:spPr>
      </xdr:sp>
      <xdr:sp macro="" textlink="">
        <xdr:nvSpPr>
          <xdr:cNvPr id="33" name="Oval 4">
            <a:extLst>
              <a:ext uri="{FF2B5EF4-FFF2-40B4-BE49-F238E27FC236}">
                <a16:creationId xmlns:a16="http://schemas.microsoft.com/office/drawing/2014/main" id="{1A9B9EC1-8025-892E-948B-0745F9C598B1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00206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552838</xdr:colOff>
      <xdr:row>3</xdr:row>
      <xdr:rowOff>44826</xdr:rowOff>
    </xdr:from>
    <xdr:to>
      <xdr:col>10</xdr:col>
      <xdr:colOff>243896</xdr:colOff>
      <xdr:row>5</xdr:row>
      <xdr:rowOff>154238</xdr:rowOff>
    </xdr:to>
    <xdr:sp macro="" textlink="">
      <xdr:nvSpPr>
        <xdr:cNvPr id="35" name="Oval 3">
          <a:extLst>
            <a:ext uri="{FF2B5EF4-FFF2-40B4-BE49-F238E27FC236}">
              <a16:creationId xmlns:a16="http://schemas.microsoft.com/office/drawing/2014/main" id="{23CFE87E-AEFF-778C-01D5-2D1AE239DDCC}"/>
            </a:ext>
          </a:extLst>
        </xdr:cNvPr>
        <xdr:cNvSpPr>
          <a:spLocks noChangeArrowheads="1"/>
        </xdr:cNvSpPr>
      </xdr:nvSpPr>
      <xdr:spPr bwMode="auto">
        <a:xfrm>
          <a:off x="8038367" y="829238"/>
          <a:ext cx="468000" cy="46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00206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28</xdr:row>
      <xdr:rowOff>121920</xdr:rowOff>
    </xdr:to>
    <xdr:sp macro="" textlink="">
      <xdr:nvSpPr>
        <xdr:cNvPr id="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E9D42A6C-CAA3-4DD0-A559-1A887E002A0E}"/>
            </a:ext>
          </a:extLst>
        </xdr:cNvPr>
        <xdr:cNvSpPr>
          <a:spLocks noChangeAspect="1" noChangeArrowheads="1"/>
        </xdr:cNvSpPr>
      </xdr:nvSpPr>
      <xdr:spPr bwMode="auto">
        <a:xfrm>
          <a:off x="6705600" y="5509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30</xdr:row>
      <xdr:rowOff>0</xdr:rowOff>
    </xdr:from>
    <xdr:ext cx="304800" cy="304800"/>
    <xdr:sp macro="" textlink="">
      <xdr:nvSpPr>
        <xdr:cNvPr id="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ED46D8FA-42FB-4D17-99D2-C530DCC86B7B}"/>
            </a:ext>
          </a:extLst>
        </xdr:cNvPr>
        <xdr:cNvSpPr>
          <a:spLocks noChangeAspect="1" noChangeArrowheads="1"/>
        </xdr:cNvSpPr>
      </xdr:nvSpPr>
      <xdr:spPr bwMode="auto">
        <a:xfrm>
          <a:off x="6705600" y="6080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304800" cy="304800"/>
    <xdr:sp macro="" textlink="">
      <xdr:nvSpPr>
        <xdr:cNvPr id="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9E43E132-437C-4B98-963C-E1D788645CFA}"/>
            </a:ext>
          </a:extLst>
        </xdr:cNvPr>
        <xdr:cNvSpPr>
          <a:spLocks noChangeAspect="1" noChangeArrowheads="1"/>
        </xdr:cNvSpPr>
      </xdr:nvSpPr>
      <xdr:spPr bwMode="auto">
        <a:xfrm>
          <a:off x="6705600" y="6652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304800" cy="304800"/>
    <xdr:sp macro="" textlink="">
      <xdr:nvSpPr>
        <xdr:cNvPr id="5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9CCAD75D-FF8F-4278-A43B-81B66B0101E9}"/>
            </a:ext>
          </a:extLst>
        </xdr:cNvPr>
        <xdr:cNvSpPr>
          <a:spLocks noChangeAspect="1" noChangeArrowheads="1"/>
        </xdr:cNvSpPr>
      </xdr:nvSpPr>
      <xdr:spPr bwMode="auto">
        <a:xfrm>
          <a:off x="6705600" y="7223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6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0CA591E5-1B67-43E7-986B-9C68C2AD5ECC}"/>
            </a:ext>
          </a:extLst>
        </xdr:cNvPr>
        <xdr:cNvSpPr>
          <a:spLocks noChangeAspect="1" noChangeArrowheads="1"/>
        </xdr:cNvSpPr>
      </xdr:nvSpPr>
      <xdr:spPr bwMode="auto">
        <a:xfrm>
          <a:off x="6705600" y="779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4800" cy="304800"/>
    <xdr:sp macro="" textlink="">
      <xdr:nvSpPr>
        <xdr:cNvPr id="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10562855-6A8D-48A7-853A-0E145B8E261C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366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8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CA32CE2-2AB6-4A70-A958-8913AEB9877D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938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9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D17428D3-C5C7-47A9-853B-EB3E7AD647DB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938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10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A76B1C2-DF53-4CD9-9C9B-BBC5DEF2FD71}"/>
            </a:ext>
          </a:extLst>
        </xdr:cNvPr>
        <xdr:cNvSpPr>
          <a:spLocks noChangeAspect="1" noChangeArrowheads="1"/>
        </xdr:cNvSpPr>
      </xdr:nvSpPr>
      <xdr:spPr bwMode="auto">
        <a:xfrm>
          <a:off x="6705600" y="9509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11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5F9DDFF3-310A-4243-BFC9-AC41C7D8F4F5}"/>
            </a:ext>
          </a:extLst>
        </xdr:cNvPr>
        <xdr:cNvSpPr>
          <a:spLocks noChangeAspect="1" noChangeArrowheads="1"/>
        </xdr:cNvSpPr>
      </xdr:nvSpPr>
      <xdr:spPr bwMode="auto">
        <a:xfrm>
          <a:off x="6705600" y="9509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1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9BBA3A90-167A-4B4B-A119-3201903F30EA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081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1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DC68F79-A0CC-4D8E-A452-8C1CE0EF0A89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081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952500</xdr:colOff>
      <xdr:row>27</xdr:row>
      <xdr:rowOff>0</xdr:rowOff>
    </xdr:from>
    <xdr:ext cx="304800" cy="304800"/>
    <xdr:sp macro="" textlink="">
      <xdr:nvSpPr>
        <xdr:cNvPr id="1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636867A8-6B5E-49D3-90C8-396F941C2DE4}"/>
            </a:ext>
          </a:extLst>
        </xdr:cNvPr>
        <xdr:cNvSpPr>
          <a:spLocks noChangeAspect="1" noChangeArrowheads="1"/>
        </xdr:cNvSpPr>
      </xdr:nvSpPr>
      <xdr:spPr bwMode="auto">
        <a:xfrm>
          <a:off x="6484620" y="5509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3</xdr:col>
      <xdr:colOff>540288</xdr:colOff>
      <xdr:row>3</xdr:row>
      <xdr:rowOff>40795</xdr:rowOff>
    </xdr:from>
    <xdr:to>
      <xdr:col>4</xdr:col>
      <xdr:colOff>231347</xdr:colOff>
      <xdr:row>5</xdr:row>
      <xdr:rowOff>150207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5038BCCC-7955-442A-9484-62BDC4A7A040}"/>
            </a:ext>
          </a:extLst>
        </xdr:cNvPr>
        <xdr:cNvGrpSpPr/>
      </xdr:nvGrpSpPr>
      <xdr:grpSpPr>
        <a:xfrm>
          <a:off x="2536728" y="818035"/>
          <a:ext cx="468299" cy="475172"/>
          <a:chOff x="2572288" y="817736"/>
          <a:chExt cx="468000" cy="468000"/>
        </a:xfrm>
      </xdr:grpSpPr>
      <xdr:sp macro="" textlink="">
        <xdr:nvSpPr>
          <xdr:cNvPr id="17" name="Oval 3">
            <a:extLst>
              <a:ext uri="{FF2B5EF4-FFF2-40B4-BE49-F238E27FC236}">
                <a16:creationId xmlns:a16="http://schemas.microsoft.com/office/drawing/2014/main" id="{F6607C8B-8D8D-29F6-B454-4EEC6593AA61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chemeClr val="bg2">
                <a:lumMod val="50000"/>
              </a:schemeClr>
            </a:solidFill>
            <a:round/>
            <a:headEnd/>
            <a:tailEnd/>
          </a:ln>
        </xdr:spPr>
      </xdr:sp>
      <xdr:sp macro="" textlink="">
        <xdr:nvSpPr>
          <xdr:cNvPr id="18" name="Oval 4">
            <a:extLst>
              <a:ext uri="{FF2B5EF4-FFF2-40B4-BE49-F238E27FC236}">
                <a16:creationId xmlns:a16="http://schemas.microsoft.com/office/drawing/2014/main" id="{1CD42D63-E1A1-023E-01A0-EEC6F49B8E52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chemeClr val="bg2">
                <a:lumMod val="50000"/>
              </a:schemeClr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515472</xdr:colOff>
      <xdr:row>14</xdr:row>
      <xdr:rowOff>67234</xdr:rowOff>
    </xdr:from>
    <xdr:to>
      <xdr:col>10</xdr:col>
      <xdr:colOff>267730</xdr:colOff>
      <xdr:row>16</xdr:row>
      <xdr:rowOff>176646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049E682-85AB-444C-916D-DCFE258D7FA4}"/>
            </a:ext>
          </a:extLst>
        </xdr:cNvPr>
        <xdr:cNvSpPr>
          <a:spLocks noChangeArrowheads="1"/>
        </xdr:cNvSpPr>
      </xdr:nvSpPr>
      <xdr:spPr bwMode="auto">
        <a:xfrm>
          <a:off x="7998312" y="2962834"/>
          <a:ext cx="529498" cy="475172"/>
        </a:xfrm>
        <a:prstGeom prst="hexagon">
          <a:avLst>
            <a:gd name="adj" fmla="val 28667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bg2">
              <a:lumMod val="50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545183</xdr:colOff>
      <xdr:row>14</xdr:row>
      <xdr:rowOff>71753</xdr:rowOff>
    </xdr:from>
    <xdr:to>
      <xdr:col>4</xdr:col>
      <xdr:colOff>236242</xdr:colOff>
      <xdr:row>16</xdr:row>
      <xdr:rowOff>181165</xdr:rowOff>
    </xdr:to>
    <xdr:sp macro="" textlink="">
      <xdr:nvSpPr>
        <xdr:cNvPr id="20" name="Rectangle 2">
          <a:extLst>
            <a:ext uri="{FF2B5EF4-FFF2-40B4-BE49-F238E27FC236}">
              <a16:creationId xmlns:a16="http://schemas.microsoft.com/office/drawing/2014/main" id="{C0E80891-ABB4-416C-94D5-78CAAFBEE10A}"/>
            </a:ext>
          </a:extLst>
        </xdr:cNvPr>
        <xdr:cNvSpPr>
          <a:spLocks noChangeArrowheads="1"/>
        </xdr:cNvSpPr>
      </xdr:nvSpPr>
      <xdr:spPr bwMode="auto">
        <a:xfrm>
          <a:off x="2572103" y="2967353"/>
          <a:ext cx="468299" cy="4751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bg2">
              <a:lumMod val="50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463181</xdr:colOff>
      <xdr:row>15</xdr:row>
      <xdr:rowOff>1</xdr:rowOff>
    </xdr:from>
    <xdr:to>
      <xdr:col>7</xdr:col>
      <xdr:colOff>311080</xdr:colOff>
      <xdr:row>16</xdr:row>
      <xdr:rowOff>56927</xdr:rowOff>
    </xdr:to>
    <xdr:sp macro="" textlink="">
      <xdr:nvSpPr>
        <xdr:cNvPr id="21" name="Rectangle 2">
          <a:extLst>
            <a:ext uri="{FF2B5EF4-FFF2-40B4-BE49-F238E27FC236}">
              <a16:creationId xmlns:a16="http://schemas.microsoft.com/office/drawing/2014/main" id="{CF9C6C08-B6F6-4082-8BAD-3E23A1D5CE93}"/>
            </a:ext>
          </a:extLst>
        </xdr:cNvPr>
        <xdr:cNvSpPr>
          <a:spLocks noChangeArrowheads="1"/>
        </xdr:cNvSpPr>
      </xdr:nvSpPr>
      <xdr:spPr bwMode="auto">
        <a:xfrm>
          <a:off x="5218061" y="3078481"/>
          <a:ext cx="625139" cy="2398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bg2">
              <a:lumMod val="50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535816</xdr:colOff>
      <xdr:row>3</xdr:row>
      <xdr:rowOff>43781</xdr:rowOff>
    </xdr:from>
    <xdr:to>
      <xdr:col>7</xdr:col>
      <xdr:colOff>226875</xdr:colOff>
      <xdr:row>5</xdr:row>
      <xdr:rowOff>153193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53CE979C-BD77-4B41-AA7D-8C4781289DD9}"/>
            </a:ext>
          </a:extLst>
        </xdr:cNvPr>
        <xdr:cNvGrpSpPr/>
      </xdr:nvGrpSpPr>
      <xdr:grpSpPr>
        <a:xfrm>
          <a:off x="5260216" y="821021"/>
          <a:ext cx="468299" cy="475172"/>
          <a:chOff x="2572288" y="817736"/>
          <a:chExt cx="468000" cy="468000"/>
        </a:xfrm>
      </xdr:grpSpPr>
      <xdr:sp macro="" textlink="">
        <xdr:nvSpPr>
          <xdr:cNvPr id="23" name="Oval 3">
            <a:extLst>
              <a:ext uri="{FF2B5EF4-FFF2-40B4-BE49-F238E27FC236}">
                <a16:creationId xmlns:a16="http://schemas.microsoft.com/office/drawing/2014/main" id="{657F7386-C820-9217-A383-8A1F2A17E704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chemeClr val="bg2">
                <a:lumMod val="50000"/>
              </a:schemeClr>
            </a:solidFill>
            <a:round/>
            <a:headEnd/>
            <a:tailEnd/>
          </a:ln>
        </xdr:spPr>
      </xdr:sp>
      <xdr:sp macro="" textlink="">
        <xdr:nvSpPr>
          <xdr:cNvPr id="24" name="Oval 4">
            <a:extLst>
              <a:ext uri="{FF2B5EF4-FFF2-40B4-BE49-F238E27FC236}">
                <a16:creationId xmlns:a16="http://schemas.microsoft.com/office/drawing/2014/main" id="{AA8F702A-68D8-1AF1-B158-28711D73CCA0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chemeClr val="bg2">
                <a:lumMod val="50000"/>
              </a:schemeClr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552838</xdr:colOff>
      <xdr:row>3</xdr:row>
      <xdr:rowOff>44826</xdr:rowOff>
    </xdr:from>
    <xdr:to>
      <xdr:col>10</xdr:col>
      <xdr:colOff>243896</xdr:colOff>
      <xdr:row>5</xdr:row>
      <xdr:rowOff>154238</xdr:rowOff>
    </xdr:to>
    <xdr:sp macro="" textlink="">
      <xdr:nvSpPr>
        <xdr:cNvPr id="25" name="Oval 3">
          <a:extLst>
            <a:ext uri="{FF2B5EF4-FFF2-40B4-BE49-F238E27FC236}">
              <a16:creationId xmlns:a16="http://schemas.microsoft.com/office/drawing/2014/main" id="{F84E559B-BF41-40A4-889D-332F65EF2812}"/>
            </a:ext>
          </a:extLst>
        </xdr:cNvPr>
        <xdr:cNvSpPr>
          <a:spLocks noChangeArrowheads="1"/>
        </xdr:cNvSpPr>
      </xdr:nvSpPr>
      <xdr:spPr bwMode="auto">
        <a:xfrm>
          <a:off x="8035678" y="837306"/>
          <a:ext cx="468298" cy="4751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bg2">
              <a:lumMod val="50000"/>
            </a:schemeClr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28</xdr:row>
      <xdr:rowOff>114300</xdr:rowOff>
    </xdr:to>
    <xdr:sp macro="" textlink="">
      <xdr:nvSpPr>
        <xdr:cNvPr id="26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63922460-14CA-4DD3-B4A4-298BEF09E183}"/>
            </a:ext>
          </a:extLst>
        </xdr:cNvPr>
        <xdr:cNvSpPr>
          <a:spLocks noChangeAspect="1" noChangeArrowheads="1"/>
        </xdr:cNvSpPr>
      </xdr:nvSpPr>
      <xdr:spPr bwMode="auto">
        <a:xfrm>
          <a:off x="6705600" y="5509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30</xdr:row>
      <xdr:rowOff>0</xdr:rowOff>
    </xdr:from>
    <xdr:ext cx="304800" cy="304800"/>
    <xdr:sp macro="" textlink="">
      <xdr:nvSpPr>
        <xdr:cNvPr id="2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5A32FBFF-DBD7-489D-81E5-0F070F77B75E}"/>
            </a:ext>
          </a:extLst>
        </xdr:cNvPr>
        <xdr:cNvSpPr>
          <a:spLocks noChangeAspect="1" noChangeArrowheads="1"/>
        </xdr:cNvSpPr>
      </xdr:nvSpPr>
      <xdr:spPr bwMode="auto">
        <a:xfrm>
          <a:off x="6705600" y="6080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304800" cy="304800"/>
    <xdr:sp macro="" textlink="">
      <xdr:nvSpPr>
        <xdr:cNvPr id="28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C05DE626-6C48-4088-8EB2-385D7F10DFF7}"/>
            </a:ext>
          </a:extLst>
        </xdr:cNvPr>
        <xdr:cNvSpPr>
          <a:spLocks noChangeAspect="1" noChangeArrowheads="1"/>
        </xdr:cNvSpPr>
      </xdr:nvSpPr>
      <xdr:spPr bwMode="auto">
        <a:xfrm>
          <a:off x="6705600" y="6652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304800" cy="304800"/>
    <xdr:sp macro="" textlink="">
      <xdr:nvSpPr>
        <xdr:cNvPr id="29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94D036B8-21EB-47C3-B6A3-FE71FBAE3FF0}"/>
            </a:ext>
          </a:extLst>
        </xdr:cNvPr>
        <xdr:cNvSpPr>
          <a:spLocks noChangeAspect="1" noChangeArrowheads="1"/>
        </xdr:cNvSpPr>
      </xdr:nvSpPr>
      <xdr:spPr bwMode="auto">
        <a:xfrm>
          <a:off x="6705600" y="7223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30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2F504FE5-7777-424D-9520-8A1FEDD40FC4}"/>
            </a:ext>
          </a:extLst>
        </xdr:cNvPr>
        <xdr:cNvSpPr>
          <a:spLocks noChangeAspect="1" noChangeArrowheads="1"/>
        </xdr:cNvSpPr>
      </xdr:nvSpPr>
      <xdr:spPr bwMode="auto">
        <a:xfrm>
          <a:off x="6705600" y="7795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4800" cy="304800"/>
    <xdr:sp macro="" textlink="">
      <xdr:nvSpPr>
        <xdr:cNvPr id="31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6F75613A-04A4-4016-98D6-81733A73212F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366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3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90C0575-0673-4E95-BC27-EF10AF0D70AC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938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3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0D87F49-1730-4ABF-9E57-17A2103D35B6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938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3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CEAD750-EF10-4988-BBA3-C0B35AB0B8DE}"/>
            </a:ext>
          </a:extLst>
        </xdr:cNvPr>
        <xdr:cNvSpPr>
          <a:spLocks noChangeAspect="1" noChangeArrowheads="1"/>
        </xdr:cNvSpPr>
      </xdr:nvSpPr>
      <xdr:spPr bwMode="auto">
        <a:xfrm>
          <a:off x="6705600" y="9509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35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C0DAF69-6CAA-4FDF-988C-B2EFCEB95EC6}"/>
            </a:ext>
          </a:extLst>
        </xdr:cNvPr>
        <xdr:cNvSpPr>
          <a:spLocks noChangeAspect="1" noChangeArrowheads="1"/>
        </xdr:cNvSpPr>
      </xdr:nvSpPr>
      <xdr:spPr bwMode="auto">
        <a:xfrm>
          <a:off x="6705600" y="9509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36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BC08C4B6-E22B-487B-B824-5C45EF899B4A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081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3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E79F8B80-9A7C-4D1E-9EA5-649F80FD730D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081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952500</xdr:colOff>
      <xdr:row>27</xdr:row>
      <xdr:rowOff>0</xdr:rowOff>
    </xdr:from>
    <xdr:ext cx="304800" cy="304800"/>
    <xdr:sp macro="" textlink="">
      <xdr:nvSpPr>
        <xdr:cNvPr id="38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23807E05-54D2-4FFE-A7E2-8B484DE0CBA1}"/>
            </a:ext>
          </a:extLst>
        </xdr:cNvPr>
        <xdr:cNvSpPr>
          <a:spLocks noChangeAspect="1" noChangeArrowheads="1"/>
        </xdr:cNvSpPr>
      </xdr:nvSpPr>
      <xdr:spPr bwMode="auto">
        <a:xfrm>
          <a:off x="6484620" y="5509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38101</xdr:colOff>
      <xdr:row>0</xdr:row>
      <xdr:rowOff>15240</xdr:rowOff>
    </xdr:from>
    <xdr:to>
      <xdr:col>2</xdr:col>
      <xdr:colOff>222387</xdr:colOff>
      <xdr:row>2</xdr:row>
      <xdr:rowOff>160020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AC34BC37-E683-4E57-A394-AC778156E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5240"/>
          <a:ext cx="1403486" cy="739140"/>
        </a:xfrm>
        <a:prstGeom prst="rect">
          <a:avLst/>
        </a:prstGeom>
      </xdr:spPr>
    </xdr:pic>
    <xdr:clientData/>
  </xdr:twoCellAnchor>
  <xdr:twoCellAnchor>
    <xdr:from>
      <xdr:col>3</xdr:col>
      <xdr:colOff>540288</xdr:colOff>
      <xdr:row>3</xdr:row>
      <xdr:rowOff>40795</xdr:rowOff>
    </xdr:from>
    <xdr:to>
      <xdr:col>4</xdr:col>
      <xdr:colOff>231347</xdr:colOff>
      <xdr:row>5</xdr:row>
      <xdr:rowOff>150207</xdr:rowOff>
    </xdr:to>
    <xdr:grpSp>
      <xdr:nvGrpSpPr>
        <xdr:cNvPr id="40" name="Agrupar 39">
          <a:extLst>
            <a:ext uri="{FF2B5EF4-FFF2-40B4-BE49-F238E27FC236}">
              <a16:creationId xmlns:a16="http://schemas.microsoft.com/office/drawing/2014/main" id="{1282CD6B-1301-43D1-96A4-DE21C68C17B4}"/>
            </a:ext>
          </a:extLst>
        </xdr:cNvPr>
        <xdr:cNvGrpSpPr/>
      </xdr:nvGrpSpPr>
      <xdr:grpSpPr>
        <a:xfrm>
          <a:off x="2536728" y="818035"/>
          <a:ext cx="468299" cy="475172"/>
          <a:chOff x="2572288" y="817736"/>
          <a:chExt cx="468000" cy="468000"/>
        </a:xfrm>
      </xdr:grpSpPr>
      <xdr:sp macro="" textlink="">
        <xdr:nvSpPr>
          <xdr:cNvPr id="41" name="Oval 3">
            <a:extLst>
              <a:ext uri="{FF2B5EF4-FFF2-40B4-BE49-F238E27FC236}">
                <a16:creationId xmlns:a16="http://schemas.microsoft.com/office/drawing/2014/main" id="{7700B6F6-FDFF-C47C-0CC1-D2C08F1A1710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chemeClr val="bg2">
                <a:lumMod val="50000"/>
              </a:schemeClr>
            </a:solidFill>
            <a:round/>
            <a:headEnd/>
            <a:tailEnd/>
          </a:ln>
        </xdr:spPr>
      </xdr:sp>
      <xdr:sp macro="" textlink="">
        <xdr:nvSpPr>
          <xdr:cNvPr id="42" name="Oval 4">
            <a:extLst>
              <a:ext uri="{FF2B5EF4-FFF2-40B4-BE49-F238E27FC236}">
                <a16:creationId xmlns:a16="http://schemas.microsoft.com/office/drawing/2014/main" id="{85DE790A-3B51-9F0D-5844-13076EADE36E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chemeClr val="bg2">
                <a:lumMod val="50000"/>
              </a:schemeClr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515472</xdr:colOff>
      <xdr:row>14</xdr:row>
      <xdr:rowOff>67234</xdr:rowOff>
    </xdr:from>
    <xdr:to>
      <xdr:col>10</xdr:col>
      <xdr:colOff>267730</xdr:colOff>
      <xdr:row>16</xdr:row>
      <xdr:rowOff>176646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A3A4450-CF31-4DBF-B250-E4C0A982A167}"/>
            </a:ext>
          </a:extLst>
        </xdr:cNvPr>
        <xdr:cNvSpPr>
          <a:spLocks noChangeArrowheads="1"/>
        </xdr:cNvSpPr>
      </xdr:nvSpPr>
      <xdr:spPr bwMode="auto">
        <a:xfrm>
          <a:off x="7998312" y="2962834"/>
          <a:ext cx="529498" cy="475172"/>
        </a:xfrm>
        <a:prstGeom prst="hexagon">
          <a:avLst>
            <a:gd name="adj" fmla="val 28667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bg2">
              <a:lumMod val="50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545183</xdr:colOff>
      <xdr:row>14</xdr:row>
      <xdr:rowOff>71753</xdr:rowOff>
    </xdr:from>
    <xdr:to>
      <xdr:col>4</xdr:col>
      <xdr:colOff>236242</xdr:colOff>
      <xdr:row>16</xdr:row>
      <xdr:rowOff>181165</xdr:rowOff>
    </xdr:to>
    <xdr:sp macro="" textlink="">
      <xdr:nvSpPr>
        <xdr:cNvPr id="44" name="Rectangle 2">
          <a:extLst>
            <a:ext uri="{FF2B5EF4-FFF2-40B4-BE49-F238E27FC236}">
              <a16:creationId xmlns:a16="http://schemas.microsoft.com/office/drawing/2014/main" id="{9B796618-3F8D-4354-AECE-03E9BAD47C4A}"/>
            </a:ext>
          </a:extLst>
        </xdr:cNvPr>
        <xdr:cNvSpPr>
          <a:spLocks noChangeArrowheads="1"/>
        </xdr:cNvSpPr>
      </xdr:nvSpPr>
      <xdr:spPr bwMode="auto">
        <a:xfrm>
          <a:off x="2572103" y="2967353"/>
          <a:ext cx="468299" cy="4751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bg2">
              <a:lumMod val="50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463181</xdr:colOff>
      <xdr:row>15</xdr:row>
      <xdr:rowOff>1</xdr:rowOff>
    </xdr:from>
    <xdr:to>
      <xdr:col>7</xdr:col>
      <xdr:colOff>311080</xdr:colOff>
      <xdr:row>16</xdr:row>
      <xdr:rowOff>56927</xdr:rowOff>
    </xdr:to>
    <xdr:sp macro="" textlink="">
      <xdr:nvSpPr>
        <xdr:cNvPr id="45" name="Rectangle 2">
          <a:extLst>
            <a:ext uri="{FF2B5EF4-FFF2-40B4-BE49-F238E27FC236}">
              <a16:creationId xmlns:a16="http://schemas.microsoft.com/office/drawing/2014/main" id="{29B5C89A-FFAE-4727-A763-B87B196D9B92}"/>
            </a:ext>
          </a:extLst>
        </xdr:cNvPr>
        <xdr:cNvSpPr>
          <a:spLocks noChangeArrowheads="1"/>
        </xdr:cNvSpPr>
      </xdr:nvSpPr>
      <xdr:spPr bwMode="auto">
        <a:xfrm>
          <a:off x="5218061" y="3078481"/>
          <a:ext cx="625139" cy="2398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bg2">
              <a:lumMod val="50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535816</xdr:colOff>
      <xdr:row>3</xdr:row>
      <xdr:rowOff>43781</xdr:rowOff>
    </xdr:from>
    <xdr:to>
      <xdr:col>7</xdr:col>
      <xdr:colOff>226875</xdr:colOff>
      <xdr:row>5</xdr:row>
      <xdr:rowOff>153193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D7B67918-0EB4-4D3E-ABB1-627B548C243D}"/>
            </a:ext>
          </a:extLst>
        </xdr:cNvPr>
        <xdr:cNvGrpSpPr/>
      </xdr:nvGrpSpPr>
      <xdr:grpSpPr>
        <a:xfrm>
          <a:off x="5260216" y="821021"/>
          <a:ext cx="468299" cy="475172"/>
          <a:chOff x="2572288" y="817736"/>
          <a:chExt cx="468000" cy="468000"/>
        </a:xfrm>
      </xdr:grpSpPr>
      <xdr:sp macro="" textlink="">
        <xdr:nvSpPr>
          <xdr:cNvPr id="47" name="Oval 3">
            <a:extLst>
              <a:ext uri="{FF2B5EF4-FFF2-40B4-BE49-F238E27FC236}">
                <a16:creationId xmlns:a16="http://schemas.microsoft.com/office/drawing/2014/main" id="{957B0B4B-B924-F3FA-3A05-6DE54FB7FEE2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chemeClr val="bg2">
                <a:lumMod val="50000"/>
              </a:schemeClr>
            </a:solidFill>
            <a:round/>
            <a:headEnd/>
            <a:tailEnd/>
          </a:ln>
        </xdr:spPr>
      </xdr:sp>
      <xdr:sp macro="" textlink="">
        <xdr:nvSpPr>
          <xdr:cNvPr id="48" name="Oval 4">
            <a:extLst>
              <a:ext uri="{FF2B5EF4-FFF2-40B4-BE49-F238E27FC236}">
                <a16:creationId xmlns:a16="http://schemas.microsoft.com/office/drawing/2014/main" id="{ACEC5EF6-2F4E-9BF4-354C-58416D853929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chemeClr val="bg2">
                <a:lumMod val="50000"/>
              </a:schemeClr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552838</xdr:colOff>
      <xdr:row>3</xdr:row>
      <xdr:rowOff>44826</xdr:rowOff>
    </xdr:from>
    <xdr:to>
      <xdr:col>10</xdr:col>
      <xdr:colOff>243896</xdr:colOff>
      <xdr:row>5</xdr:row>
      <xdr:rowOff>154238</xdr:rowOff>
    </xdr:to>
    <xdr:sp macro="" textlink="">
      <xdr:nvSpPr>
        <xdr:cNvPr id="49" name="Oval 3">
          <a:extLst>
            <a:ext uri="{FF2B5EF4-FFF2-40B4-BE49-F238E27FC236}">
              <a16:creationId xmlns:a16="http://schemas.microsoft.com/office/drawing/2014/main" id="{8F927E6F-EED4-4931-AB5B-0331F1C19E86}"/>
            </a:ext>
          </a:extLst>
        </xdr:cNvPr>
        <xdr:cNvSpPr>
          <a:spLocks noChangeArrowheads="1"/>
        </xdr:cNvSpPr>
      </xdr:nvSpPr>
      <xdr:spPr bwMode="auto">
        <a:xfrm>
          <a:off x="8035678" y="837306"/>
          <a:ext cx="468298" cy="4751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chemeClr val="bg2">
              <a:lumMod val="50000"/>
            </a:schemeClr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28</xdr:row>
      <xdr:rowOff>121920</xdr:rowOff>
    </xdr:to>
    <xdr:sp macro="" textlink="">
      <xdr:nvSpPr>
        <xdr:cNvPr id="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F43FC339-332E-466A-B53D-B591A539577F}"/>
            </a:ext>
          </a:extLst>
        </xdr:cNvPr>
        <xdr:cNvSpPr>
          <a:spLocks noChangeAspect="1" noChangeArrowheads="1"/>
        </xdr:cNvSpPr>
      </xdr:nvSpPr>
      <xdr:spPr bwMode="auto">
        <a:xfrm>
          <a:off x="6705600" y="549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30</xdr:row>
      <xdr:rowOff>0</xdr:rowOff>
    </xdr:from>
    <xdr:ext cx="304800" cy="304800"/>
    <xdr:sp macro="" textlink="">
      <xdr:nvSpPr>
        <xdr:cNvPr id="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924D2D82-85AB-4B6E-B6BD-538024849EEC}"/>
            </a:ext>
          </a:extLst>
        </xdr:cNvPr>
        <xdr:cNvSpPr>
          <a:spLocks noChangeAspect="1" noChangeArrowheads="1"/>
        </xdr:cNvSpPr>
      </xdr:nvSpPr>
      <xdr:spPr bwMode="auto">
        <a:xfrm>
          <a:off x="6705600" y="6065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304800" cy="304800"/>
    <xdr:sp macro="" textlink="">
      <xdr:nvSpPr>
        <xdr:cNvPr id="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181D0CC-47F6-409D-B9CB-E14128CF9880}"/>
            </a:ext>
          </a:extLst>
        </xdr:cNvPr>
        <xdr:cNvSpPr>
          <a:spLocks noChangeAspect="1" noChangeArrowheads="1"/>
        </xdr:cNvSpPr>
      </xdr:nvSpPr>
      <xdr:spPr bwMode="auto">
        <a:xfrm>
          <a:off x="6705600" y="663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304800" cy="304800"/>
    <xdr:sp macro="" textlink="">
      <xdr:nvSpPr>
        <xdr:cNvPr id="5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9653F504-0578-4754-A7E5-F40EEEF99ACB}"/>
            </a:ext>
          </a:extLst>
        </xdr:cNvPr>
        <xdr:cNvSpPr>
          <a:spLocks noChangeAspect="1" noChangeArrowheads="1"/>
        </xdr:cNvSpPr>
      </xdr:nvSpPr>
      <xdr:spPr bwMode="auto">
        <a:xfrm>
          <a:off x="6705600" y="7208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6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3EAFA081-E623-4432-8658-A84BE059789B}"/>
            </a:ext>
          </a:extLst>
        </xdr:cNvPr>
        <xdr:cNvSpPr>
          <a:spLocks noChangeAspect="1" noChangeArrowheads="1"/>
        </xdr:cNvSpPr>
      </xdr:nvSpPr>
      <xdr:spPr bwMode="auto">
        <a:xfrm>
          <a:off x="6705600" y="7780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4800" cy="304800"/>
    <xdr:sp macro="" textlink="">
      <xdr:nvSpPr>
        <xdr:cNvPr id="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12ED0634-1205-48ED-805F-D23CCCA5B16E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35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8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39001221-7705-4FCF-8FF6-D7EE151FF01D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92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9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AA4C61B2-0522-4E37-9ACE-7DCE8B138D92}"/>
            </a:ext>
          </a:extLst>
        </xdr:cNvPr>
        <xdr:cNvSpPr>
          <a:spLocks noChangeAspect="1" noChangeArrowheads="1"/>
        </xdr:cNvSpPr>
      </xdr:nvSpPr>
      <xdr:spPr bwMode="auto">
        <a:xfrm>
          <a:off x="6705600" y="892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10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E17BB34D-5719-4DD7-A5FF-69BD91773A0B}"/>
            </a:ext>
          </a:extLst>
        </xdr:cNvPr>
        <xdr:cNvSpPr>
          <a:spLocks noChangeAspect="1" noChangeArrowheads="1"/>
        </xdr:cNvSpPr>
      </xdr:nvSpPr>
      <xdr:spPr bwMode="auto">
        <a:xfrm>
          <a:off x="6705600" y="9494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11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0AF17D74-2459-4426-9528-A3D9E6F42723}"/>
            </a:ext>
          </a:extLst>
        </xdr:cNvPr>
        <xdr:cNvSpPr>
          <a:spLocks noChangeAspect="1" noChangeArrowheads="1"/>
        </xdr:cNvSpPr>
      </xdr:nvSpPr>
      <xdr:spPr bwMode="auto">
        <a:xfrm>
          <a:off x="6705600" y="9494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1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A3D8A70F-1C33-4094-B8DB-2F64425C1228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06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1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31F46D34-FFE7-46D8-9C5B-EF8CC7A03D20}"/>
            </a:ext>
          </a:extLst>
        </xdr:cNvPr>
        <xdr:cNvSpPr>
          <a:spLocks noChangeAspect="1" noChangeArrowheads="1"/>
        </xdr:cNvSpPr>
      </xdr:nvSpPr>
      <xdr:spPr bwMode="auto">
        <a:xfrm>
          <a:off x="6705600" y="1006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952500</xdr:colOff>
      <xdr:row>27</xdr:row>
      <xdr:rowOff>0</xdr:rowOff>
    </xdr:from>
    <xdr:ext cx="304800" cy="304800"/>
    <xdr:sp macro="" textlink="">
      <xdr:nvSpPr>
        <xdr:cNvPr id="1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F4574BD7-0AEF-42BE-9E0A-D34A985F8007}"/>
            </a:ext>
          </a:extLst>
        </xdr:cNvPr>
        <xdr:cNvSpPr>
          <a:spLocks noChangeAspect="1" noChangeArrowheads="1"/>
        </xdr:cNvSpPr>
      </xdr:nvSpPr>
      <xdr:spPr bwMode="auto">
        <a:xfrm>
          <a:off x="6484620" y="549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3</xdr:col>
      <xdr:colOff>540288</xdr:colOff>
      <xdr:row>3</xdr:row>
      <xdr:rowOff>40795</xdr:rowOff>
    </xdr:from>
    <xdr:to>
      <xdr:col>4</xdr:col>
      <xdr:colOff>231347</xdr:colOff>
      <xdr:row>5</xdr:row>
      <xdr:rowOff>150207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7F1C35FB-22BC-4D6F-BED5-988B51DCE6F6}"/>
            </a:ext>
          </a:extLst>
        </xdr:cNvPr>
        <xdr:cNvGrpSpPr/>
      </xdr:nvGrpSpPr>
      <xdr:grpSpPr>
        <a:xfrm>
          <a:off x="2536728" y="818035"/>
          <a:ext cx="468299" cy="475172"/>
          <a:chOff x="2572288" y="817736"/>
          <a:chExt cx="468000" cy="468000"/>
        </a:xfrm>
        <a:solidFill>
          <a:srgbClr val="FFFFFF"/>
        </a:solidFill>
      </xdr:grpSpPr>
      <xdr:sp macro="" textlink="">
        <xdr:nvSpPr>
          <xdr:cNvPr id="17" name="Oval 3">
            <a:extLst>
              <a:ext uri="{FF2B5EF4-FFF2-40B4-BE49-F238E27FC236}">
                <a16:creationId xmlns:a16="http://schemas.microsoft.com/office/drawing/2014/main" id="{28A60F45-F2E3-36B6-0093-9EB686B4A04C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grpFill/>
          <a:ln w="28575">
            <a:solidFill>
              <a:srgbClr val="ED7D31"/>
            </a:solidFill>
            <a:round/>
            <a:headEnd/>
            <a:tailEnd/>
          </a:ln>
        </xdr:spPr>
      </xdr:sp>
      <xdr:sp macro="" textlink="">
        <xdr:nvSpPr>
          <xdr:cNvPr id="18" name="Oval 4">
            <a:extLst>
              <a:ext uri="{FF2B5EF4-FFF2-40B4-BE49-F238E27FC236}">
                <a16:creationId xmlns:a16="http://schemas.microsoft.com/office/drawing/2014/main" id="{216C3318-1B3D-6702-389D-D89BEE02C4F1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grpFill/>
          <a:ln w="28575">
            <a:solidFill>
              <a:srgbClr val="ED7D31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515472</xdr:colOff>
      <xdr:row>14</xdr:row>
      <xdr:rowOff>67234</xdr:rowOff>
    </xdr:from>
    <xdr:to>
      <xdr:col>10</xdr:col>
      <xdr:colOff>267730</xdr:colOff>
      <xdr:row>16</xdr:row>
      <xdr:rowOff>176646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3292EA8-93CF-4DD5-BD24-600884B9D472}"/>
            </a:ext>
          </a:extLst>
        </xdr:cNvPr>
        <xdr:cNvSpPr>
          <a:spLocks noChangeArrowheads="1"/>
        </xdr:cNvSpPr>
      </xdr:nvSpPr>
      <xdr:spPr bwMode="auto">
        <a:xfrm>
          <a:off x="7998312" y="2947594"/>
          <a:ext cx="529498" cy="475172"/>
        </a:xfrm>
        <a:prstGeom prst="hexagon">
          <a:avLst>
            <a:gd name="adj" fmla="val 28667"/>
            <a:gd name="vf" fmla="val 115470"/>
          </a:avLst>
        </a:prstGeom>
        <a:solidFill>
          <a:srgbClr val="FFFFFF"/>
        </a:solidFill>
        <a:ln w="28575">
          <a:solidFill>
            <a:srgbClr val="ED7D31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545183</xdr:colOff>
      <xdr:row>14</xdr:row>
      <xdr:rowOff>71753</xdr:rowOff>
    </xdr:from>
    <xdr:to>
      <xdr:col>4</xdr:col>
      <xdr:colOff>236242</xdr:colOff>
      <xdr:row>16</xdr:row>
      <xdr:rowOff>181165</xdr:rowOff>
    </xdr:to>
    <xdr:sp macro="" textlink="">
      <xdr:nvSpPr>
        <xdr:cNvPr id="20" name="Rectangle 2">
          <a:extLst>
            <a:ext uri="{FF2B5EF4-FFF2-40B4-BE49-F238E27FC236}">
              <a16:creationId xmlns:a16="http://schemas.microsoft.com/office/drawing/2014/main" id="{47282C30-A532-45AB-821B-A1830154D1AE}"/>
            </a:ext>
          </a:extLst>
        </xdr:cNvPr>
        <xdr:cNvSpPr>
          <a:spLocks noChangeArrowheads="1"/>
        </xdr:cNvSpPr>
      </xdr:nvSpPr>
      <xdr:spPr bwMode="auto">
        <a:xfrm>
          <a:off x="2572103" y="2952113"/>
          <a:ext cx="468299" cy="475172"/>
        </a:xfrm>
        <a:prstGeom prst="rect">
          <a:avLst/>
        </a:prstGeom>
        <a:solidFill>
          <a:srgbClr val="FFFFFF"/>
        </a:solidFill>
        <a:ln w="28575">
          <a:solidFill>
            <a:srgbClr val="ED7D31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463181</xdr:colOff>
      <xdr:row>15</xdr:row>
      <xdr:rowOff>1</xdr:rowOff>
    </xdr:from>
    <xdr:to>
      <xdr:col>7</xdr:col>
      <xdr:colOff>311080</xdr:colOff>
      <xdr:row>16</xdr:row>
      <xdr:rowOff>56927</xdr:rowOff>
    </xdr:to>
    <xdr:sp macro="" textlink="">
      <xdr:nvSpPr>
        <xdr:cNvPr id="21" name="Rectangle 2">
          <a:extLst>
            <a:ext uri="{FF2B5EF4-FFF2-40B4-BE49-F238E27FC236}">
              <a16:creationId xmlns:a16="http://schemas.microsoft.com/office/drawing/2014/main" id="{6C98B724-2D19-4949-BAF3-14BFFE47DA58}"/>
            </a:ext>
          </a:extLst>
        </xdr:cNvPr>
        <xdr:cNvSpPr>
          <a:spLocks noChangeArrowheads="1"/>
        </xdr:cNvSpPr>
      </xdr:nvSpPr>
      <xdr:spPr bwMode="auto">
        <a:xfrm>
          <a:off x="5218061" y="3063241"/>
          <a:ext cx="625139" cy="239806"/>
        </a:xfrm>
        <a:prstGeom prst="rect">
          <a:avLst/>
        </a:prstGeom>
        <a:solidFill>
          <a:srgbClr val="FFFFFF"/>
        </a:solidFill>
        <a:ln w="28575">
          <a:solidFill>
            <a:srgbClr val="ED7D31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535816</xdr:colOff>
      <xdr:row>3</xdr:row>
      <xdr:rowOff>43781</xdr:rowOff>
    </xdr:from>
    <xdr:to>
      <xdr:col>7</xdr:col>
      <xdr:colOff>226875</xdr:colOff>
      <xdr:row>5</xdr:row>
      <xdr:rowOff>153193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33A6411C-A4B7-45D5-ADEE-DE6B189BA7CB}"/>
            </a:ext>
          </a:extLst>
        </xdr:cNvPr>
        <xdr:cNvGrpSpPr/>
      </xdr:nvGrpSpPr>
      <xdr:grpSpPr>
        <a:xfrm>
          <a:off x="5260216" y="821021"/>
          <a:ext cx="468299" cy="475172"/>
          <a:chOff x="2572288" y="817736"/>
          <a:chExt cx="468000" cy="468000"/>
        </a:xfrm>
        <a:solidFill>
          <a:srgbClr val="FFFFFF"/>
        </a:solidFill>
      </xdr:grpSpPr>
      <xdr:sp macro="" textlink="">
        <xdr:nvSpPr>
          <xdr:cNvPr id="23" name="Oval 3">
            <a:extLst>
              <a:ext uri="{FF2B5EF4-FFF2-40B4-BE49-F238E27FC236}">
                <a16:creationId xmlns:a16="http://schemas.microsoft.com/office/drawing/2014/main" id="{13C98C3D-819C-D39C-43A0-6D21D23975CC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grpFill/>
          <a:ln w="28575">
            <a:solidFill>
              <a:srgbClr val="ED7D31"/>
            </a:solidFill>
            <a:round/>
            <a:headEnd/>
            <a:tailEnd/>
          </a:ln>
        </xdr:spPr>
      </xdr:sp>
      <xdr:sp macro="" textlink="">
        <xdr:nvSpPr>
          <xdr:cNvPr id="24" name="Oval 4">
            <a:extLst>
              <a:ext uri="{FF2B5EF4-FFF2-40B4-BE49-F238E27FC236}">
                <a16:creationId xmlns:a16="http://schemas.microsoft.com/office/drawing/2014/main" id="{4AB88CC6-6CDA-8243-B0C2-8FDCA648779A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grpFill/>
          <a:ln w="28575">
            <a:solidFill>
              <a:srgbClr val="ED7D31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552838</xdr:colOff>
      <xdr:row>3</xdr:row>
      <xdr:rowOff>44826</xdr:rowOff>
    </xdr:from>
    <xdr:to>
      <xdr:col>10</xdr:col>
      <xdr:colOff>243896</xdr:colOff>
      <xdr:row>5</xdr:row>
      <xdr:rowOff>154238</xdr:rowOff>
    </xdr:to>
    <xdr:sp macro="" textlink="">
      <xdr:nvSpPr>
        <xdr:cNvPr id="25" name="Oval 3">
          <a:extLst>
            <a:ext uri="{FF2B5EF4-FFF2-40B4-BE49-F238E27FC236}">
              <a16:creationId xmlns:a16="http://schemas.microsoft.com/office/drawing/2014/main" id="{0C88C414-ABF5-412E-AA55-DD33AAF387E4}"/>
            </a:ext>
          </a:extLst>
        </xdr:cNvPr>
        <xdr:cNvSpPr>
          <a:spLocks noChangeArrowheads="1"/>
        </xdr:cNvSpPr>
      </xdr:nvSpPr>
      <xdr:spPr bwMode="auto">
        <a:xfrm>
          <a:off x="8035678" y="822066"/>
          <a:ext cx="468298" cy="475172"/>
        </a:xfrm>
        <a:prstGeom prst="ellipse">
          <a:avLst/>
        </a:prstGeom>
        <a:solidFill>
          <a:srgbClr val="FFFFFF"/>
        </a:solidFill>
        <a:ln w="28575">
          <a:solidFill>
            <a:srgbClr val="ED7D31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222386</xdr:colOff>
      <xdr:row>2</xdr:row>
      <xdr:rowOff>144780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749ECAC5-09E6-4CB4-A63B-0B6AD501A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03486" cy="739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28</xdr:row>
      <xdr:rowOff>129540</xdr:rowOff>
    </xdr:to>
    <xdr:sp macro="" textlink="">
      <xdr:nvSpPr>
        <xdr:cNvPr id="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72A69017-683A-4173-9273-1C5379C6835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54940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30</xdr:row>
      <xdr:rowOff>0</xdr:rowOff>
    </xdr:from>
    <xdr:ext cx="304800" cy="304800"/>
    <xdr:sp macro="" textlink="">
      <xdr:nvSpPr>
        <xdr:cNvPr id="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3F77D9B0-EDC5-404B-857D-B2CDBAB94DBF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065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304800" cy="304800"/>
    <xdr:sp macro="" textlink="">
      <xdr:nvSpPr>
        <xdr:cNvPr id="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94BDF2AB-AC73-443E-805F-93440340AE1F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63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304800" cy="304800"/>
    <xdr:sp macro="" textlink="">
      <xdr:nvSpPr>
        <xdr:cNvPr id="5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F54D19F5-025F-4B63-A653-465DD102278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208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6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240FBFEB-3A1A-42DC-B963-B2ECFA85A96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780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4800" cy="304800"/>
    <xdr:sp macro="" textlink="">
      <xdr:nvSpPr>
        <xdr:cNvPr id="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26D64450-4FDB-464A-9A6D-FA460CA91328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35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8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CCA1C74-A2E2-422A-AAB7-7E87A99E3EF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92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9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9183A741-2F6B-49EE-96A6-4539743650B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92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10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2CB2A0E1-9E46-4A15-BE49-A9C74CE0AF6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9494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11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23169272-53AC-4443-BD81-C0BCAB555526}"/>
            </a:ext>
          </a:extLst>
        </xdr:cNvPr>
        <xdr:cNvSpPr>
          <a:spLocks noChangeAspect="1" noChangeArrowheads="1"/>
        </xdr:cNvSpPr>
      </xdr:nvSpPr>
      <xdr:spPr bwMode="auto">
        <a:xfrm>
          <a:off x="6675120" y="9494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1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EA67FE03-BBA4-4EAC-91AA-F762650C553E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006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1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32841EC6-3A4B-45FA-8623-4E87372AAA11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006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952500</xdr:colOff>
      <xdr:row>27</xdr:row>
      <xdr:rowOff>0</xdr:rowOff>
    </xdr:from>
    <xdr:ext cx="304800" cy="304800"/>
    <xdr:sp macro="" textlink="">
      <xdr:nvSpPr>
        <xdr:cNvPr id="1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4EF8F3A5-B2B2-44AE-868B-4F67400BA141}"/>
            </a:ext>
          </a:extLst>
        </xdr:cNvPr>
        <xdr:cNvSpPr>
          <a:spLocks noChangeAspect="1" noChangeArrowheads="1"/>
        </xdr:cNvSpPr>
      </xdr:nvSpPr>
      <xdr:spPr bwMode="auto">
        <a:xfrm>
          <a:off x="6454140" y="549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3</xdr:col>
      <xdr:colOff>540288</xdr:colOff>
      <xdr:row>3</xdr:row>
      <xdr:rowOff>40795</xdr:rowOff>
    </xdr:from>
    <xdr:to>
      <xdr:col>4</xdr:col>
      <xdr:colOff>231347</xdr:colOff>
      <xdr:row>5</xdr:row>
      <xdr:rowOff>150207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F6D13EE7-7E28-4B73-8DA7-E9C0C859B866}"/>
            </a:ext>
          </a:extLst>
        </xdr:cNvPr>
        <xdr:cNvGrpSpPr/>
      </xdr:nvGrpSpPr>
      <xdr:grpSpPr>
        <a:xfrm>
          <a:off x="2536728" y="818035"/>
          <a:ext cx="468299" cy="475172"/>
          <a:chOff x="2572288" y="817736"/>
          <a:chExt cx="468000" cy="468000"/>
        </a:xfrm>
      </xdr:grpSpPr>
      <xdr:sp macro="" textlink="">
        <xdr:nvSpPr>
          <xdr:cNvPr id="16" name="Oval 3">
            <a:extLst>
              <a:ext uri="{FF2B5EF4-FFF2-40B4-BE49-F238E27FC236}">
                <a16:creationId xmlns:a16="http://schemas.microsoft.com/office/drawing/2014/main" id="{61FE0783-923A-AA90-7EC3-D3F591FBD738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996600"/>
            </a:solidFill>
            <a:round/>
            <a:headEnd/>
            <a:tailEnd/>
          </a:ln>
        </xdr:spPr>
      </xdr:sp>
      <xdr:sp macro="" textlink="">
        <xdr:nvSpPr>
          <xdr:cNvPr id="17" name="Oval 4">
            <a:extLst>
              <a:ext uri="{FF2B5EF4-FFF2-40B4-BE49-F238E27FC236}">
                <a16:creationId xmlns:a16="http://schemas.microsoft.com/office/drawing/2014/main" id="{20F4C261-CEF9-5B5F-21A8-9661BAA1521B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9966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515472</xdr:colOff>
      <xdr:row>14</xdr:row>
      <xdr:rowOff>67234</xdr:rowOff>
    </xdr:from>
    <xdr:to>
      <xdr:col>10</xdr:col>
      <xdr:colOff>267730</xdr:colOff>
      <xdr:row>16</xdr:row>
      <xdr:rowOff>176646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53B742D-3ACD-4FBC-B62C-DAC836A745BC}"/>
            </a:ext>
          </a:extLst>
        </xdr:cNvPr>
        <xdr:cNvSpPr>
          <a:spLocks noChangeArrowheads="1"/>
        </xdr:cNvSpPr>
      </xdr:nvSpPr>
      <xdr:spPr bwMode="auto">
        <a:xfrm>
          <a:off x="7967832" y="2947594"/>
          <a:ext cx="529498" cy="475172"/>
        </a:xfrm>
        <a:prstGeom prst="hexagon">
          <a:avLst>
            <a:gd name="adj" fmla="val 28667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9966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545183</xdr:colOff>
      <xdr:row>14</xdr:row>
      <xdr:rowOff>71753</xdr:rowOff>
    </xdr:from>
    <xdr:to>
      <xdr:col>4</xdr:col>
      <xdr:colOff>236242</xdr:colOff>
      <xdr:row>16</xdr:row>
      <xdr:rowOff>181165</xdr:rowOff>
    </xdr:to>
    <xdr:sp macro="" textlink="">
      <xdr:nvSpPr>
        <xdr:cNvPr id="19" name="Rectangle 2">
          <a:extLst>
            <a:ext uri="{FF2B5EF4-FFF2-40B4-BE49-F238E27FC236}">
              <a16:creationId xmlns:a16="http://schemas.microsoft.com/office/drawing/2014/main" id="{6A317712-BFB7-414E-ADC2-DC2E73793094}"/>
            </a:ext>
          </a:extLst>
        </xdr:cNvPr>
        <xdr:cNvSpPr>
          <a:spLocks noChangeArrowheads="1"/>
        </xdr:cNvSpPr>
      </xdr:nvSpPr>
      <xdr:spPr bwMode="auto">
        <a:xfrm>
          <a:off x="2541623" y="2952113"/>
          <a:ext cx="468299" cy="4751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9966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463181</xdr:colOff>
      <xdr:row>15</xdr:row>
      <xdr:rowOff>1</xdr:rowOff>
    </xdr:from>
    <xdr:to>
      <xdr:col>7</xdr:col>
      <xdr:colOff>311080</xdr:colOff>
      <xdr:row>16</xdr:row>
      <xdr:rowOff>56927</xdr:rowOff>
    </xdr:to>
    <xdr:sp macro="" textlink="">
      <xdr:nvSpPr>
        <xdr:cNvPr id="20" name="Rectangle 2">
          <a:extLst>
            <a:ext uri="{FF2B5EF4-FFF2-40B4-BE49-F238E27FC236}">
              <a16:creationId xmlns:a16="http://schemas.microsoft.com/office/drawing/2014/main" id="{2C9466CF-A8EC-49E8-9D45-51EE3A26EBD8}"/>
            </a:ext>
          </a:extLst>
        </xdr:cNvPr>
        <xdr:cNvSpPr>
          <a:spLocks noChangeArrowheads="1"/>
        </xdr:cNvSpPr>
      </xdr:nvSpPr>
      <xdr:spPr bwMode="auto">
        <a:xfrm>
          <a:off x="5187581" y="3063241"/>
          <a:ext cx="625139" cy="2398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9966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535816</xdr:colOff>
      <xdr:row>3</xdr:row>
      <xdr:rowOff>43781</xdr:rowOff>
    </xdr:from>
    <xdr:to>
      <xdr:col>7</xdr:col>
      <xdr:colOff>226875</xdr:colOff>
      <xdr:row>5</xdr:row>
      <xdr:rowOff>153193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5DCC654C-FC25-4E1F-9EB7-D5E7FE5C168E}"/>
            </a:ext>
          </a:extLst>
        </xdr:cNvPr>
        <xdr:cNvGrpSpPr/>
      </xdr:nvGrpSpPr>
      <xdr:grpSpPr>
        <a:xfrm>
          <a:off x="5260216" y="821021"/>
          <a:ext cx="468299" cy="475172"/>
          <a:chOff x="2572288" y="817736"/>
          <a:chExt cx="468000" cy="468000"/>
        </a:xfrm>
      </xdr:grpSpPr>
      <xdr:sp macro="" textlink="">
        <xdr:nvSpPr>
          <xdr:cNvPr id="22" name="Oval 3">
            <a:extLst>
              <a:ext uri="{FF2B5EF4-FFF2-40B4-BE49-F238E27FC236}">
                <a16:creationId xmlns:a16="http://schemas.microsoft.com/office/drawing/2014/main" id="{9245BB43-EA3B-C039-A681-0AEC8ED9ECC9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996600"/>
            </a:solidFill>
            <a:round/>
            <a:headEnd/>
            <a:tailEnd/>
          </a:ln>
        </xdr:spPr>
      </xdr:sp>
      <xdr:sp macro="" textlink="">
        <xdr:nvSpPr>
          <xdr:cNvPr id="23" name="Oval 4">
            <a:extLst>
              <a:ext uri="{FF2B5EF4-FFF2-40B4-BE49-F238E27FC236}">
                <a16:creationId xmlns:a16="http://schemas.microsoft.com/office/drawing/2014/main" id="{668D1ADD-8E06-F0F9-457F-38CD35C7188C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9966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552838</xdr:colOff>
      <xdr:row>3</xdr:row>
      <xdr:rowOff>44826</xdr:rowOff>
    </xdr:from>
    <xdr:to>
      <xdr:col>10</xdr:col>
      <xdr:colOff>243896</xdr:colOff>
      <xdr:row>5</xdr:row>
      <xdr:rowOff>154238</xdr:rowOff>
    </xdr:to>
    <xdr:sp macro="" textlink="">
      <xdr:nvSpPr>
        <xdr:cNvPr id="24" name="Oval 3">
          <a:extLst>
            <a:ext uri="{FF2B5EF4-FFF2-40B4-BE49-F238E27FC236}">
              <a16:creationId xmlns:a16="http://schemas.microsoft.com/office/drawing/2014/main" id="{BAD2A880-0EE7-4104-8C39-C4DEA4A7AE5A}"/>
            </a:ext>
          </a:extLst>
        </xdr:cNvPr>
        <xdr:cNvSpPr>
          <a:spLocks noChangeArrowheads="1"/>
        </xdr:cNvSpPr>
      </xdr:nvSpPr>
      <xdr:spPr bwMode="auto">
        <a:xfrm>
          <a:off x="8005198" y="822066"/>
          <a:ext cx="468298" cy="4751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996600"/>
          </a:solidFill>
          <a:round/>
          <a:headEnd/>
          <a:tailEnd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28</xdr:row>
      <xdr:rowOff>121920</xdr:rowOff>
    </xdr:to>
    <xdr:sp macro="" textlink="">
      <xdr:nvSpPr>
        <xdr:cNvPr id="26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8A1863BB-16F3-42AF-85BD-14EEE04D7446}"/>
            </a:ext>
          </a:extLst>
        </xdr:cNvPr>
        <xdr:cNvSpPr>
          <a:spLocks noChangeAspect="1" noChangeArrowheads="1"/>
        </xdr:cNvSpPr>
      </xdr:nvSpPr>
      <xdr:spPr bwMode="auto">
        <a:xfrm>
          <a:off x="6675120" y="54940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30</xdr:row>
      <xdr:rowOff>0</xdr:rowOff>
    </xdr:from>
    <xdr:ext cx="304800" cy="304800"/>
    <xdr:sp macro="" textlink="">
      <xdr:nvSpPr>
        <xdr:cNvPr id="2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323461D3-C3D5-4464-AF91-761A050A1D3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065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33</xdr:row>
      <xdr:rowOff>0</xdr:rowOff>
    </xdr:from>
    <xdr:ext cx="304800" cy="304800"/>
    <xdr:sp macro="" textlink="">
      <xdr:nvSpPr>
        <xdr:cNvPr id="28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A32BE7A6-CA72-465E-AA6E-4CE2DDF76AE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663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304800" cy="304800"/>
    <xdr:sp macro="" textlink="">
      <xdr:nvSpPr>
        <xdr:cNvPr id="29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0A8976F5-5512-476D-979C-14F58F60CE9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208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39</xdr:row>
      <xdr:rowOff>0</xdr:rowOff>
    </xdr:from>
    <xdr:ext cx="304800" cy="304800"/>
    <xdr:sp macro="" textlink="">
      <xdr:nvSpPr>
        <xdr:cNvPr id="30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74FF5F89-C11B-4637-86F4-C735CDC96366}"/>
            </a:ext>
          </a:extLst>
        </xdr:cNvPr>
        <xdr:cNvSpPr>
          <a:spLocks noChangeAspect="1" noChangeArrowheads="1"/>
        </xdr:cNvSpPr>
      </xdr:nvSpPr>
      <xdr:spPr bwMode="auto">
        <a:xfrm>
          <a:off x="6675120" y="7780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42</xdr:row>
      <xdr:rowOff>0</xdr:rowOff>
    </xdr:from>
    <xdr:ext cx="304800" cy="304800"/>
    <xdr:sp macro="" textlink="">
      <xdr:nvSpPr>
        <xdr:cNvPr id="31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B09CB913-6875-4E52-A64C-3C2298A05089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35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32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27F5F116-104D-4683-8FB6-67E974CB6A92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92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45</xdr:row>
      <xdr:rowOff>0</xdr:rowOff>
    </xdr:from>
    <xdr:ext cx="304800" cy="304800"/>
    <xdr:sp macro="" textlink="">
      <xdr:nvSpPr>
        <xdr:cNvPr id="33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CA9D6284-1F3C-4460-A3D4-5E70A7E6C4E1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92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34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45EC1E85-AF1C-4FE2-A97C-7A9515BA8E0D}"/>
            </a:ext>
          </a:extLst>
        </xdr:cNvPr>
        <xdr:cNvSpPr>
          <a:spLocks noChangeAspect="1" noChangeArrowheads="1"/>
        </xdr:cNvSpPr>
      </xdr:nvSpPr>
      <xdr:spPr bwMode="auto">
        <a:xfrm>
          <a:off x="6675120" y="9494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48</xdr:row>
      <xdr:rowOff>0</xdr:rowOff>
    </xdr:from>
    <xdr:ext cx="304800" cy="304800"/>
    <xdr:sp macro="" textlink="">
      <xdr:nvSpPr>
        <xdr:cNvPr id="35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D25CE08D-6B32-4452-87CD-F2A03296D99A}"/>
            </a:ext>
          </a:extLst>
        </xdr:cNvPr>
        <xdr:cNvSpPr>
          <a:spLocks noChangeAspect="1" noChangeArrowheads="1"/>
        </xdr:cNvSpPr>
      </xdr:nvSpPr>
      <xdr:spPr bwMode="auto">
        <a:xfrm>
          <a:off x="6675120" y="9494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36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CBF3331F-FBD1-4B6A-AA09-641D7DC96943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006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51</xdr:row>
      <xdr:rowOff>0</xdr:rowOff>
    </xdr:from>
    <xdr:ext cx="304800" cy="304800"/>
    <xdr:sp macro="" textlink="">
      <xdr:nvSpPr>
        <xdr:cNvPr id="37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5E4003EC-E264-4A62-B4C8-4F589C1A43B4}"/>
            </a:ext>
          </a:extLst>
        </xdr:cNvPr>
        <xdr:cNvSpPr>
          <a:spLocks noChangeAspect="1" noChangeArrowheads="1"/>
        </xdr:cNvSpPr>
      </xdr:nvSpPr>
      <xdr:spPr bwMode="auto">
        <a:xfrm>
          <a:off x="6675120" y="10066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952500</xdr:colOff>
      <xdr:row>27</xdr:row>
      <xdr:rowOff>0</xdr:rowOff>
    </xdr:from>
    <xdr:ext cx="304800" cy="304800"/>
    <xdr:sp macro="" textlink="">
      <xdr:nvSpPr>
        <xdr:cNvPr id="38" name="AutoShape 6" descr="data:image/jpeg;base64,/9j/4AAQSkZJRgABAQAAAQABAAD/2wCEAAkGBxAREBITEg8SEBAPEBASEREQEBAPFRAVFBYWFxYUFRQYHCggGBomGxUUITEhJTUxLy4uGB8zOT8vQyktLi4BCgoKDQ0OGg4QFCwcHyYrMywrKysrKywrKys3LCsrKysrKywrLCsrKysrLCsrKysrKysrKysrKysrKysrKysrK//AABEIAMMBAwMBIgACEQEDEQH/xAAcAAEAAgIDAQAAAAAAAAAAAAAAAgYDBwEEBQj/xAA8EAACAgADBQUGBAUCBwAAAAAAAQIDBAYRBRIhMVETQWFicQciIzJyc0JSkcEzgZKhsUODZIKys8LD8P/EABcBAQEBAQAAAAAAAAAAAAAAAAABAgP/xAAZEQEAAgMAAAAAAAAAAAAAAAAAARECEjH/2gAMAwEAAhEDEQA/AN4gAAAAAAAAAAAAAAAAAAAAAAAAAAAAAAAAhbbGEXKUlGMU3KUmoqKXNtvkjUOefbClvU7N0nLjGWMktYx+zBr3/qfDopAbbsxVcZKMrIRk1qoynFNr0ZlTPjvGWyuslZbJ222PWdlj35SfVtmTC426r+FdbVpy7K2yrT+loD7BB8rYXO+1avk2jieH57O2/wC4pHs4T2s7ZhzxFV33sPX/AOvcA+kAaN2d7acdw7XB4exa8XXK2hteGu+bj2FtWvF4arEV6qF0FJKWilF8pRlpw1TTT06Ad8AAAAAAAAAAAAAAAAAAAAAAAAAAAAAAIW2RjFylJRjFNylJpKKXNtvkgJldzdnPB7NhrfZrbJN10V6Sts8Uvwx8z0X+Cg559sEY71OzdJy4xli5R1hHu+DBr335n7vTeNOYrE2WzlZZOVllj1nZOTlKT8WwLHnTPeM2m9LGqsMnrHDVtuHDk7JcHZLxfDokVcAAAZK6m/QCCWp2K6NOLJxSj6nDlqBJz6H0l7Lq93ZGD8anL+ucpfufNR9P+z+vd2Vs9f8AA4V/1Vxf7ge+AAAAAAAAAAAAAAAAAAAAAAAAAAAI22RjFylJRjFNylJpKKXNtvkjUWefbBGO9Ts3ScuKli5LWEfswfzvzP3fqAv2bs5YPZte9fZrZJN10V6Sts9I90fM9EaAzpnvGbTbjY+yw2uscLW24cOTslwdkvXh0SK5i8TZbZKy2yVttj1nZOTlKT8WzEAAAA5S1J11N+h2IpR9QIV0acWZJT6EZPU4AAACNktE30TZ9ZbCp3MLh4fkw9Mf6YRR8m2VuScVzknFer4H17VDSKXRJfogJgAAAAAAAAAAAAAAAAAAAAABGyxRTlJqMYpuUpNJJLm23yQEivZuzjg9m1719mtklrXRXpK2z0j3R8z0RQs8+2CMN6nZ2lk+Kli5LWEftRf8R+Z+79RprF4my2yVltkrbbHrOybcpSfi3/8AICyZ0z5jNptxsfY4bXWOFrk3HhydktE7H66LolzKsAAAMldTfoBBLU7FdGnFk4xUfU4lLUCTn0IAAAAABkw2HnZONdcJWWWPSFcIuUpPokjb2SPZGlu3bR0nLg44SMtYR7/jTXzvyr3eerkBSMhZMxW0Lq7IwcMJXbGVl8+EZKEk3Cr88uGmq4Lvfc/pMjVXGMVGMVGMUlGMUkklySS5IkAAAAAAAAAAAAAAAAAAAAEbLFFOUmoxim220kkubbfJGpM8e2GEN6nZulk+MZYuUda4d3wov+I/M/d6bwF9zdnDB7Nr3r7NbJLWuivSVtvpHuXmeiNA50z7jNptxm+xw2vu4auTcX0dkuDsfrw6LvK1i8VZdZKy2yVttj1nZZJylJ+L/buMQAAADlLUnXU36HYjFR9QIV0d7Mjn0IylqcAAAAAMmGonZONdcJWWWPSFcIuUpPokgMZZcnZIxe0pa1LssOm1LE2Rbhw5quPB2S8FourRfMk+yJLdu2jpJ8HHBxlrGPf8aa+d+Ve71cjbVVUYxUYxUYxSUYxSiopckkuSA8HKWTsHs2GlENbZJKy+zSVtng5fhj5VoiwgAAAAAAAAAAAAAAAAAACNk1FNyajGKbbbSSS5tvuQEjwM25wweza97EWe/JN10Q0lbb9Me5eZ6JFCzz7YIQ3qdnaWz5SxclrXDr2UX/Efmfu/UaZxmKsuslbbZK22x6zssblKT8X+3JdwFlzrn7GbTbjN9jhdfdw1cm4vo7ZcHY/7Lp3lUAAAGSupsCCWp2K6O9k4xUfU4lLUCTn0IAAAAABPD0TsnGuuErLLHuwhCLnKb6KK4s27kn2RJbt20dJPg44OMtYr7018/wBMfd6uWoFDydknGbSlrVHssOm1LFWJ7i05qEeDsl4Lhw4tG+co5NwezYaUw3rZJKy+zSVlnhr+GPljov8AJ71VUYRUYxUYxSUYxSiopckkuSJgAAAAAAAAAAAAAAAAAAABGc1FNtpRim229Ekubb7kamzz7YIV71Ozt22zlLFSWtUPtR/1H5vl+oC+Ztzfg9m172Is9+SbrohpK23T8se5eZ6JdTQOdc/YzabcZvsMLr7uGrk919HbLg7H68F07ytY3F2XWSttslbbY9Z2WNylJ+L6dFyXcYQAAABIyV1N+h2IxUfUCFVHezI59CMpanAAAAACeHpnZONdcJWWWPdhCEXOU30UVxYECx5PyVjNpS1qj2eHTanirE9xac1Bc7JeC4cOLRfck+yJe7dtLST4OODhLWK+9NfN9MeHVy10Nt01RhFRjFRjFJRjFKKilySS5IDwMo5MwezYaUw3rZJKzEWaSss8Nfwx8sdF/ksQAAAAAAAAAAAAAAAAAAAjOaim20kk223oklzbYEjwc2Zuweza97EWe/JN10w0lbbp+WPTzPRLqUPPPtfrr3qdnbt1nKWKkt6qH2l/qPzfL9RpfG4uy6yVttkrbbHrOyyTlKX8+nRcl3AWbO2f8ZtJuEn2GF193DVyekujtlzsfh8q6d5UwAABkrqbAxpHZro72TjFR9TiUtQJOfQgAAAAAE6KZ2TjCEJWWWPdhCEXOU30jFcWbcyT7Il7t20tHyccHGWqX3pr5vpjw6uXICh5PyVjNpS1qj2eHTanibE9xac1Bc7JeC4cOLRvjKGTMHs2GlMN66SSsxFmkrLPDX8MfLHRf5LBTVGEVGEVCEUoxjFKMYpckkuCRMAAAAAAAAAAAAAAAAAAAABVc4bftqUqcNKEL9FrbZDtY168tIarelpx48Fw58gO5mzN2D2bXv4iz35J9nTDSVtun5Y9PM9EupoLO3tAxm0m4SfYYXX3cNXJ6S6O2XOx+Hyrp3mfamTsZdZK2eLhiLZvWVlrsUpf2ei6JcF3HlXZNx0eVcJ/RbD/AMtAlw8AHo37BxkPmwt3/LW7P+jU6NtM4fPCUPrjKH+UFQOUiVVTl6dTsxio+oGOujvZlc+hGUtTgAAAABOiqc5xhCErLJvdhCEXOU30jFcWwIFiyhkvGbSl8KPZ0JtTxNifZx05qC52S8Fw6tF8yT7Ivlu2lx5OODhLVL701830x4dW+Rt2imMIxhCMYQglGMYpRjFLkklwSAr+Ucl4PZsPgw3rpJKzEWaSsn4a/hj5Y6L1fEsYAAAAAAAAAAAAAAAAAAAAAAANcZmlri7vqiv0hFfsbHNZbalribvuzX6Nr9iwzk6QAKwBgAUDPOGhXfBwio9pXvSSWi1UmtdPH9itFlz/AD1xUF0oj/eUytGXSOAACgJU1SnOMIQlZZN7sIQi5ym+kYri2bbyT7I/lu2lx5OODhLVf701z+iPDq3yAomUMl4zaUvgx7OhNqeJsT7OOnNQXOyXguHVo3xk/JeD2bD4MN+6SSsxFmkrJ+CfKMfKuHrzLBRTCEYwhGMIQSjGMIqMYpckkuCRkAAAAAAAAAAAAAAAAAAAAAAAAAAAAasx8tbbX1tsf6yZtNmppS1bfVt/qWGcnAAKwAADXOeJa4yXlrrX9m/3PBPXzdPXG3+DrX6VwPLpqlOcYQhKyybUYQhFzlNvujFcWzLpHECw5QyZjNpS+DHcoUtJ4mxPs46c1Fc7JeC/m0XzJPsi13bto+Djg4S4f701z+iPDq3yNu4eiFcIwhCMIQSjGEIqMYpclGK4JeAVX8n5KwezYfChv3SWlmIs0dk/BPlCPlXDrq+JZAAAAAAAAAAAAAAAAAAAAAAAAAAAAAAADho17i8t4mEmlW7Ip8JQcXqu7hrqmbDASYtq23AXR+amyPrXNf30Ou+HPh6m2iFlUZfNFS9UmW01aoBsy3Y+Glzw9fqoRi/1R1nlrCa69l/Lfs0/TUWmrRWEyfjNp47EdjDcojfOM8TYmq47r3Wo99kuHJfzaNz5PyTg9mx+FHfvktLMRZo7J+C7oR8q/nq+JYqaowiowioRitIxilFRXRJciZGwAAAAAAAAAAAAAAAAAAAAAAAAAAAAAAAAAAAAAAAAAAAAAAAAAAAAAAAAAAAAAAAAAAAAAAAAAAAAAAAH/9k=">
          <a:extLst>
            <a:ext uri="{FF2B5EF4-FFF2-40B4-BE49-F238E27FC236}">
              <a16:creationId xmlns:a16="http://schemas.microsoft.com/office/drawing/2014/main" id="{4AB5B9D3-18F7-4BC3-858E-B7B7176865FD}"/>
            </a:ext>
          </a:extLst>
        </xdr:cNvPr>
        <xdr:cNvSpPr>
          <a:spLocks noChangeAspect="1" noChangeArrowheads="1"/>
        </xdr:cNvSpPr>
      </xdr:nvSpPr>
      <xdr:spPr bwMode="auto">
        <a:xfrm>
          <a:off x="6454140" y="5494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3</xdr:col>
      <xdr:colOff>540288</xdr:colOff>
      <xdr:row>3</xdr:row>
      <xdr:rowOff>40795</xdr:rowOff>
    </xdr:from>
    <xdr:to>
      <xdr:col>4</xdr:col>
      <xdr:colOff>231347</xdr:colOff>
      <xdr:row>5</xdr:row>
      <xdr:rowOff>150207</xdr:rowOff>
    </xdr:to>
    <xdr:grpSp>
      <xdr:nvGrpSpPr>
        <xdr:cNvPr id="39" name="Agrupar 38">
          <a:extLst>
            <a:ext uri="{FF2B5EF4-FFF2-40B4-BE49-F238E27FC236}">
              <a16:creationId xmlns:a16="http://schemas.microsoft.com/office/drawing/2014/main" id="{250EC06C-625A-4671-96D0-89C66552F9A3}"/>
            </a:ext>
          </a:extLst>
        </xdr:cNvPr>
        <xdr:cNvGrpSpPr/>
      </xdr:nvGrpSpPr>
      <xdr:grpSpPr>
        <a:xfrm>
          <a:off x="2536728" y="818035"/>
          <a:ext cx="468299" cy="475172"/>
          <a:chOff x="2572288" y="817736"/>
          <a:chExt cx="468000" cy="468000"/>
        </a:xfrm>
      </xdr:grpSpPr>
      <xdr:sp macro="" textlink="">
        <xdr:nvSpPr>
          <xdr:cNvPr id="40" name="Oval 3">
            <a:extLst>
              <a:ext uri="{FF2B5EF4-FFF2-40B4-BE49-F238E27FC236}">
                <a16:creationId xmlns:a16="http://schemas.microsoft.com/office/drawing/2014/main" id="{FF03F3CD-8491-D33D-8EDE-28EA23BF758C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996600"/>
            </a:solidFill>
            <a:round/>
            <a:headEnd/>
            <a:tailEnd/>
          </a:ln>
        </xdr:spPr>
      </xdr:sp>
      <xdr:sp macro="" textlink="">
        <xdr:nvSpPr>
          <xdr:cNvPr id="41" name="Oval 4">
            <a:extLst>
              <a:ext uri="{FF2B5EF4-FFF2-40B4-BE49-F238E27FC236}">
                <a16:creationId xmlns:a16="http://schemas.microsoft.com/office/drawing/2014/main" id="{1C3B666A-FA45-C98B-D5DE-D35A96D9F391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9966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515472</xdr:colOff>
      <xdr:row>14</xdr:row>
      <xdr:rowOff>67234</xdr:rowOff>
    </xdr:from>
    <xdr:to>
      <xdr:col>10</xdr:col>
      <xdr:colOff>267730</xdr:colOff>
      <xdr:row>16</xdr:row>
      <xdr:rowOff>176646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6DCA4DA-6D3E-487C-A1C0-7CB592DB1359}"/>
            </a:ext>
          </a:extLst>
        </xdr:cNvPr>
        <xdr:cNvSpPr>
          <a:spLocks noChangeArrowheads="1"/>
        </xdr:cNvSpPr>
      </xdr:nvSpPr>
      <xdr:spPr bwMode="auto">
        <a:xfrm>
          <a:off x="7967832" y="2947594"/>
          <a:ext cx="529498" cy="475172"/>
        </a:xfrm>
        <a:prstGeom prst="hexagon">
          <a:avLst>
            <a:gd name="adj" fmla="val 28667"/>
            <a:gd name="vf" fmla="val 11547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9966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545183</xdr:colOff>
      <xdr:row>14</xdr:row>
      <xdr:rowOff>71753</xdr:rowOff>
    </xdr:from>
    <xdr:to>
      <xdr:col>4</xdr:col>
      <xdr:colOff>236242</xdr:colOff>
      <xdr:row>16</xdr:row>
      <xdr:rowOff>181165</xdr:rowOff>
    </xdr:to>
    <xdr:sp macro="" textlink="">
      <xdr:nvSpPr>
        <xdr:cNvPr id="43" name="Rectangle 2">
          <a:extLst>
            <a:ext uri="{FF2B5EF4-FFF2-40B4-BE49-F238E27FC236}">
              <a16:creationId xmlns:a16="http://schemas.microsoft.com/office/drawing/2014/main" id="{774F2945-F796-4FE7-BF31-EA596C5D764F}"/>
            </a:ext>
          </a:extLst>
        </xdr:cNvPr>
        <xdr:cNvSpPr>
          <a:spLocks noChangeArrowheads="1"/>
        </xdr:cNvSpPr>
      </xdr:nvSpPr>
      <xdr:spPr bwMode="auto">
        <a:xfrm>
          <a:off x="2541623" y="2952113"/>
          <a:ext cx="468299" cy="4751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9966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463181</xdr:colOff>
      <xdr:row>15</xdr:row>
      <xdr:rowOff>1</xdr:rowOff>
    </xdr:from>
    <xdr:to>
      <xdr:col>7</xdr:col>
      <xdr:colOff>311080</xdr:colOff>
      <xdr:row>16</xdr:row>
      <xdr:rowOff>56927</xdr:rowOff>
    </xdr:to>
    <xdr:sp macro="" textlink="">
      <xdr:nvSpPr>
        <xdr:cNvPr id="44" name="Rectangle 2">
          <a:extLst>
            <a:ext uri="{FF2B5EF4-FFF2-40B4-BE49-F238E27FC236}">
              <a16:creationId xmlns:a16="http://schemas.microsoft.com/office/drawing/2014/main" id="{177D5422-1B32-43E9-8BF2-550A63EA6BA5}"/>
            </a:ext>
          </a:extLst>
        </xdr:cNvPr>
        <xdr:cNvSpPr>
          <a:spLocks noChangeArrowheads="1"/>
        </xdr:cNvSpPr>
      </xdr:nvSpPr>
      <xdr:spPr bwMode="auto">
        <a:xfrm>
          <a:off x="5187581" y="3063241"/>
          <a:ext cx="625139" cy="2398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9966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535816</xdr:colOff>
      <xdr:row>3</xdr:row>
      <xdr:rowOff>43781</xdr:rowOff>
    </xdr:from>
    <xdr:to>
      <xdr:col>7</xdr:col>
      <xdr:colOff>226875</xdr:colOff>
      <xdr:row>5</xdr:row>
      <xdr:rowOff>153193</xdr:rowOff>
    </xdr:to>
    <xdr:grpSp>
      <xdr:nvGrpSpPr>
        <xdr:cNvPr id="45" name="Agrupar 44">
          <a:extLst>
            <a:ext uri="{FF2B5EF4-FFF2-40B4-BE49-F238E27FC236}">
              <a16:creationId xmlns:a16="http://schemas.microsoft.com/office/drawing/2014/main" id="{F624D57A-3B7B-4BCE-8BDE-1192884D0367}"/>
            </a:ext>
          </a:extLst>
        </xdr:cNvPr>
        <xdr:cNvGrpSpPr/>
      </xdr:nvGrpSpPr>
      <xdr:grpSpPr>
        <a:xfrm>
          <a:off x="5260216" y="821021"/>
          <a:ext cx="468299" cy="475172"/>
          <a:chOff x="2572288" y="817736"/>
          <a:chExt cx="468000" cy="468000"/>
        </a:xfrm>
      </xdr:grpSpPr>
      <xdr:sp macro="" textlink="">
        <xdr:nvSpPr>
          <xdr:cNvPr id="46" name="Oval 3">
            <a:extLst>
              <a:ext uri="{FF2B5EF4-FFF2-40B4-BE49-F238E27FC236}">
                <a16:creationId xmlns:a16="http://schemas.microsoft.com/office/drawing/2014/main" id="{1072465A-6C8A-EDFF-ED6A-DE9100AE0ABB}"/>
              </a:ext>
            </a:extLst>
          </xdr:cNvPr>
          <xdr:cNvSpPr>
            <a:spLocks noChangeArrowheads="1"/>
          </xdr:cNvSpPr>
        </xdr:nvSpPr>
        <xdr:spPr bwMode="auto">
          <a:xfrm>
            <a:off x="2572288" y="817736"/>
            <a:ext cx="468000" cy="468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996600"/>
            </a:solidFill>
            <a:round/>
            <a:headEnd/>
            <a:tailEnd/>
          </a:ln>
        </xdr:spPr>
      </xdr:sp>
      <xdr:sp macro="" textlink="">
        <xdr:nvSpPr>
          <xdr:cNvPr id="47" name="Oval 4">
            <a:extLst>
              <a:ext uri="{FF2B5EF4-FFF2-40B4-BE49-F238E27FC236}">
                <a16:creationId xmlns:a16="http://schemas.microsoft.com/office/drawing/2014/main" id="{0943464E-B7FE-0E4C-FA66-BF26B61A5908}"/>
              </a:ext>
            </a:extLst>
          </xdr:cNvPr>
          <xdr:cNvSpPr>
            <a:spLocks noChangeArrowheads="1"/>
          </xdr:cNvSpPr>
        </xdr:nvSpPr>
        <xdr:spPr bwMode="auto">
          <a:xfrm>
            <a:off x="2621570" y="869364"/>
            <a:ext cx="360000" cy="360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28575">
            <a:solidFill>
              <a:srgbClr val="996600"/>
            </a:solidFill>
            <a:round/>
            <a:headEnd/>
            <a:tailEnd/>
          </a:ln>
        </xdr:spPr>
      </xdr:sp>
    </xdr:grpSp>
    <xdr:clientData/>
  </xdr:twoCellAnchor>
  <xdr:twoCellAnchor>
    <xdr:from>
      <xdr:col>9</xdr:col>
      <xdr:colOff>552838</xdr:colOff>
      <xdr:row>3</xdr:row>
      <xdr:rowOff>44826</xdr:rowOff>
    </xdr:from>
    <xdr:to>
      <xdr:col>10</xdr:col>
      <xdr:colOff>243896</xdr:colOff>
      <xdr:row>5</xdr:row>
      <xdr:rowOff>154238</xdr:rowOff>
    </xdr:to>
    <xdr:sp macro="" textlink="">
      <xdr:nvSpPr>
        <xdr:cNvPr id="48" name="Oval 3">
          <a:extLst>
            <a:ext uri="{FF2B5EF4-FFF2-40B4-BE49-F238E27FC236}">
              <a16:creationId xmlns:a16="http://schemas.microsoft.com/office/drawing/2014/main" id="{D351C9D6-B65F-419B-874A-C23A62653AA0}"/>
            </a:ext>
          </a:extLst>
        </xdr:cNvPr>
        <xdr:cNvSpPr>
          <a:spLocks noChangeArrowheads="1"/>
        </xdr:cNvSpPr>
      </xdr:nvSpPr>
      <xdr:spPr bwMode="auto">
        <a:xfrm>
          <a:off x="8005198" y="822066"/>
          <a:ext cx="468298" cy="47517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9966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222386</xdr:colOff>
      <xdr:row>2</xdr:row>
      <xdr:rowOff>144780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ACF90A94-D4AD-4CF1-95E5-24EDBBCA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03486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S68"/>
  <sheetViews>
    <sheetView tabSelected="1" zoomScaleNormal="100" workbookViewId="0">
      <selection activeCell="E12" sqref="E12"/>
    </sheetView>
  </sheetViews>
  <sheetFormatPr defaultRowHeight="14.4" x14ac:dyDescent="0.3"/>
  <cols>
    <col min="1" max="2" width="9.109375" style="1"/>
    <col min="3" max="4" width="11.33203125" customWidth="1"/>
    <col min="5" max="5" width="17.109375" style="5" customWidth="1"/>
    <col min="6" max="7" width="11.33203125" customWidth="1"/>
    <col min="8" max="8" width="17.109375" style="5" customWidth="1"/>
    <col min="9" max="10" width="11.33203125" customWidth="1"/>
    <col min="11" max="11" width="17.109375" style="5" customWidth="1"/>
    <col min="12" max="42" width="9.109375" style="1"/>
  </cols>
  <sheetData>
    <row r="1" spans="3:45" x14ac:dyDescent="0.3">
      <c r="C1" s="1"/>
      <c r="D1" s="1"/>
      <c r="E1" s="2"/>
      <c r="F1" s="1"/>
      <c r="G1" s="1"/>
      <c r="H1" s="2"/>
      <c r="I1" s="1"/>
      <c r="J1" s="1"/>
      <c r="K1" s="2"/>
      <c r="AQ1" s="1"/>
      <c r="AR1" s="1"/>
      <c r="AS1" s="1"/>
    </row>
    <row r="2" spans="3:45" ht="32.4" x14ac:dyDescent="0.3">
      <c r="C2" s="1"/>
      <c r="D2" s="50" t="s">
        <v>18</v>
      </c>
      <c r="E2" s="50"/>
      <c r="F2" s="50"/>
      <c r="G2" s="50"/>
      <c r="H2" s="50"/>
      <c r="I2" s="50"/>
      <c r="J2" s="50"/>
      <c r="K2" s="2"/>
    </row>
    <row r="3" spans="3:45" x14ac:dyDescent="0.3">
      <c r="C3" s="1"/>
      <c r="D3" s="1"/>
      <c r="E3" s="2"/>
      <c r="F3" s="1"/>
      <c r="G3" s="1"/>
      <c r="H3" s="2"/>
      <c r="I3" s="1"/>
      <c r="J3" s="1"/>
      <c r="K3" s="2"/>
    </row>
    <row r="4" spans="3:45" x14ac:dyDescent="0.3">
      <c r="C4" s="12"/>
      <c r="D4" s="13"/>
      <c r="E4" s="14"/>
      <c r="F4" s="33"/>
      <c r="G4" s="34"/>
      <c r="H4" s="35"/>
      <c r="I4" s="33"/>
      <c r="J4" s="34"/>
      <c r="K4" s="35"/>
    </row>
    <row r="5" spans="3:45" x14ac:dyDescent="0.3">
      <c r="C5" s="15"/>
      <c r="D5" s="16"/>
      <c r="E5" s="17"/>
      <c r="F5" s="36"/>
      <c r="G5" s="37"/>
      <c r="H5" s="38"/>
      <c r="I5" s="36"/>
      <c r="J5" s="37"/>
      <c r="K5" s="38"/>
    </row>
    <row r="6" spans="3:45" x14ac:dyDescent="0.3">
      <c r="C6" s="18"/>
      <c r="D6" s="19"/>
      <c r="E6" s="20"/>
      <c r="F6" s="39"/>
      <c r="G6" s="40"/>
      <c r="H6" s="41"/>
      <c r="I6" s="39"/>
      <c r="J6" s="40"/>
      <c r="K6" s="41"/>
    </row>
    <row r="7" spans="3:45" x14ac:dyDescent="0.3">
      <c r="C7" s="45" t="s">
        <v>0</v>
      </c>
      <c r="D7" s="46"/>
      <c r="E7" s="47"/>
      <c r="F7" s="45" t="s">
        <v>5</v>
      </c>
      <c r="G7" s="46"/>
      <c r="H7" s="47"/>
      <c r="I7" s="42" t="s">
        <v>7</v>
      </c>
      <c r="J7" s="43"/>
      <c r="K7" s="44"/>
    </row>
    <row r="8" spans="3:45" ht="15.6" x14ac:dyDescent="0.3">
      <c r="C8" s="21" t="s">
        <v>1</v>
      </c>
      <c r="D8" s="22"/>
      <c r="E8" s="6"/>
      <c r="F8" s="28" t="s">
        <v>1</v>
      </c>
      <c r="G8" s="29"/>
      <c r="H8" s="6"/>
      <c r="I8" s="24" t="s">
        <v>8</v>
      </c>
      <c r="J8" s="25"/>
      <c r="K8" s="6"/>
    </row>
    <row r="9" spans="3:45" ht="15.6" x14ac:dyDescent="0.3">
      <c r="C9" s="21" t="s">
        <v>2</v>
      </c>
      <c r="D9" s="22"/>
      <c r="E9" s="6"/>
      <c r="F9" s="28" t="s">
        <v>6</v>
      </c>
      <c r="G9" s="29"/>
      <c r="H9" s="6"/>
      <c r="I9" s="24" t="s">
        <v>4</v>
      </c>
      <c r="J9" s="25"/>
      <c r="K9" s="6"/>
    </row>
    <row r="10" spans="3:45" ht="15.6" x14ac:dyDescent="0.3">
      <c r="C10" s="21" t="s">
        <v>4</v>
      </c>
      <c r="D10" s="22"/>
      <c r="E10" s="6"/>
      <c r="F10" s="28" t="s">
        <v>4</v>
      </c>
      <c r="G10" s="29"/>
      <c r="H10" s="6"/>
      <c r="I10" s="26" t="s">
        <v>15</v>
      </c>
      <c r="J10" s="27"/>
      <c r="K10" s="8">
        <f>((K8/1000)^2)*7.85*(PI()/4)*K9*1000</f>
        <v>0</v>
      </c>
    </row>
    <row r="11" spans="3:45" ht="15.6" x14ac:dyDescent="0.3">
      <c r="C11" s="26" t="s">
        <v>15</v>
      </c>
      <c r="D11" s="27"/>
      <c r="E11" s="8">
        <f>(E8-E9)*PI()*E9*E10*7.85/1000</f>
        <v>0</v>
      </c>
      <c r="F11" s="26" t="s">
        <v>15</v>
      </c>
      <c r="G11" s="27"/>
      <c r="H11" s="8">
        <f>((H8/1000)^2- (H9/1000)^2)*(PI()/4)*7.85*H10*1000</f>
        <v>0</v>
      </c>
      <c r="I11" s="24" t="s">
        <v>3</v>
      </c>
      <c r="J11" s="25"/>
      <c r="K11" s="7"/>
    </row>
    <row r="12" spans="3:45" ht="15.6" x14ac:dyDescent="0.3">
      <c r="C12" s="21" t="s">
        <v>3</v>
      </c>
      <c r="D12" s="22"/>
      <c r="E12" s="7"/>
      <c r="F12" s="21" t="s">
        <v>3</v>
      </c>
      <c r="G12" s="22"/>
      <c r="H12" s="7"/>
      <c r="I12" s="26" t="s">
        <v>16</v>
      </c>
      <c r="J12" s="27"/>
      <c r="K12" s="9">
        <f>K10*K11</f>
        <v>0</v>
      </c>
    </row>
    <row r="13" spans="3:45" ht="15.6" x14ac:dyDescent="0.3">
      <c r="C13" s="26" t="s">
        <v>16</v>
      </c>
      <c r="D13" s="27"/>
      <c r="E13" s="9">
        <f>E11*E12</f>
        <v>0</v>
      </c>
      <c r="F13" s="26" t="s">
        <v>16</v>
      </c>
      <c r="G13" s="27"/>
      <c r="H13" s="10">
        <f>H11*H12</f>
        <v>0</v>
      </c>
      <c r="I13" s="51"/>
      <c r="J13" s="52"/>
      <c r="K13" s="3"/>
    </row>
    <row r="14" spans="3:45" x14ac:dyDescent="0.3">
      <c r="C14" s="51"/>
      <c r="D14" s="52"/>
      <c r="E14" s="3"/>
      <c r="F14" s="51"/>
      <c r="G14" s="52"/>
      <c r="H14" s="3"/>
      <c r="I14" s="51"/>
      <c r="J14" s="52"/>
      <c r="K14" s="3"/>
    </row>
    <row r="15" spans="3:45" x14ac:dyDescent="0.3">
      <c r="C15" s="12"/>
      <c r="D15" s="13"/>
      <c r="E15" s="14"/>
      <c r="F15" s="12"/>
      <c r="G15" s="13"/>
      <c r="H15" s="14"/>
      <c r="I15" s="12"/>
      <c r="J15" s="13"/>
      <c r="K15" s="14"/>
    </row>
    <row r="16" spans="3:45" x14ac:dyDescent="0.3">
      <c r="C16" s="15"/>
      <c r="D16" s="16"/>
      <c r="E16" s="17"/>
      <c r="F16" s="15"/>
      <c r="G16" s="16"/>
      <c r="H16" s="17"/>
      <c r="I16" s="15"/>
      <c r="J16" s="16"/>
      <c r="K16" s="17"/>
    </row>
    <row r="17" spans="3:12" ht="20.25" customHeight="1" x14ac:dyDescent="0.3">
      <c r="C17" s="18"/>
      <c r="D17" s="19"/>
      <c r="E17" s="20"/>
      <c r="F17" s="18"/>
      <c r="G17" s="19"/>
      <c r="H17" s="20"/>
      <c r="I17" s="18"/>
      <c r="J17" s="19"/>
      <c r="K17" s="20"/>
    </row>
    <row r="18" spans="3:12" x14ac:dyDescent="0.3">
      <c r="C18" s="42" t="s">
        <v>10</v>
      </c>
      <c r="D18" s="43"/>
      <c r="E18" s="44"/>
      <c r="F18" s="60" t="s">
        <v>17</v>
      </c>
      <c r="G18" s="61"/>
      <c r="H18" s="62"/>
      <c r="I18" s="60" t="s">
        <v>13</v>
      </c>
      <c r="J18" s="61"/>
      <c r="K18" s="62"/>
    </row>
    <row r="19" spans="3:12" ht="15.6" x14ac:dyDescent="0.3">
      <c r="C19" s="21" t="s">
        <v>9</v>
      </c>
      <c r="D19" s="22"/>
      <c r="E19" s="6"/>
      <c r="F19" s="48" t="s">
        <v>11</v>
      </c>
      <c r="G19" s="49"/>
      <c r="H19" s="6"/>
      <c r="I19" s="21" t="s">
        <v>14</v>
      </c>
      <c r="J19" s="22"/>
      <c r="K19" s="6"/>
    </row>
    <row r="20" spans="3:12" ht="15.6" x14ac:dyDescent="0.3">
      <c r="C20" s="28" t="s">
        <v>4</v>
      </c>
      <c r="D20" s="29"/>
      <c r="E20" s="6"/>
      <c r="F20" s="48" t="s">
        <v>12</v>
      </c>
      <c r="G20" s="49"/>
      <c r="H20" s="6"/>
      <c r="I20" s="28" t="s">
        <v>4</v>
      </c>
      <c r="J20" s="29"/>
      <c r="K20" s="6"/>
    </row>
    <row r="21" spans="3:12" ht="15.6" x14ac:dyDescent="0.3">
      <c r="C21" s="26" t="s">
        <v>15</v>
      </c>
      <c r="D21" s="27"/>
      <c r="E21" s="8">
        <f>((E19/1000)^2)*7.85*E20*1000</f>
        <v>0</v>
      </c>
      <c r="F21" s="48" t="s">
        <v>4</v>
      </c>
      <c r="G21" s="49"/>
      <c r="H21" s="7"/>
      <c r="I21" s="26" t="s">
        <v>15</v>
      </c>
      <c r="J21" s="27"/>
      <c r="K21" s="8">
        <f>K19*K19*3*7.85/3460</f>
        <v>0</v>
      </c>
      <c r="L21" s="11">
        <f>((K19/1000)^2)*6.8064*K20*1000</f>
        <v>0</v>
      </c>
    </row>
    <row r="22" spans="3:12" ht="15.6" x14ac:dyDescent="0.3">
      <c r="C22" s="21" t="s">
        <v>3</v>
      </c>
      <c r="D22" s="22"/>
      <c r="E22" s="7"/>
      <c r="F22" s="26" t="s">
        <v>15</v>
      </c>
      <c r="G22" s="27"/>
      <c r="H22" s="8">
        <f>(H19/1000)*(H20/1000)*7.85*H21*1000</f>
        <v>0</v>
      </c>
      <c r="I22" s="21" t="s">
        <v>3</v>
      </c>
      <c r="J22" s="22"/>
      <c r="K22" s="7"/>
    </row>
    <row r="23" spans="3:12" ht="15.6" x14ac:dyDescent="0.3">
      <c r="C23" s="26" t="s">
        <v>16</v>
      </c>
      <c r="D23" s="27"/>
      <c r="E23" s="9">
        <f>E21*E22</f>
        <v>0</v>
      </c>
      <c r="F23" s="55" t="s">
        <v>3</v>
      </c>
      <c r="G23" s="56"/>
      <c r="H23" s="6"/>
      <c r="I23" s="26" t="s">
        <v>16</v>
      </c>
      <c r="J23" s="27"/>
      <c r="K23" s="9">
        <f>K21*K22</f>
        <v>0</v>
      </c>
    </row>
    <row r="24" spans="3:12" ht="15.6" x14ac:dyDescent="0.3">
      <c r="C24" s="51"/>
      <c r="D24" s="52"/>
      <c r="E24" s="3"/>
      <c r="F24" s="26" t="s">
        <v>16</v>
      </c>
      <c r="G24" s="27"/>
      <c r="H24" s="9">
        <f>H22*H23</f>
        <v>0</v>
      </c>
      <c r="I24" s="51"/>
      <c r="J24" s="52"/>
      <c r="K24" s="3"/>
    </row>
    <row r="25" spans="3:12" ht="15" customHeight="1" x14ac:dyDescent="0.3">
      <c r="C25" s="51"/>
      <c r="D25" s="52"/>
      <c r="E25" s="4"/>
      <c r="F25" s="53"/>
      <c r="G25" s="54"/>
      <c r="H25" s="4"/>
      <c r="I25" s="53"/>
      <c r="J25" s="54"/>
      <c r="K25" s="4"/>
    </row>
    <row r="26" spans="3:12" ht="19.5" customHeight="1" x14ac:dyDescent="0.3">
      <c r="C26" s="30" t="s">
        <v>20</v>
      </c>
      <c r="D26" s="31"/>
      <c r="E26" s="31"/>
      <c r="F26" s="31"/>
      <c r="G26" s="31"/>
      <c r="H26" s="31"/>
      <c r="I26" s="31"/>
      <c r="J26" s="31"/>
      <c r="K26" s="31"/>
    </row>
    <row r="27" spans="3:12" ht="15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</row>
    <row r="28" spans="3:12" ht="15" customHeight="1" x14ac:dyDescent="0.3">
      <c r="C28" s="32"/>
      <c r="D28" s="32"/>
      <c r="E28" s="32"/>
      <c r="F28" s="32"/>
      <c r="G28" s="32"/>
      <c r="H28" s="32"/>
      <c r="I28" s="32"/>
      <c r="J28" s="32"/>
      <c r="K28" s="32"/>
    </row>
    <row r="29" spans="3:12" ht="15" customHeight="1" x14ac:dyDescent="0.3">
      <c r="C29" s="23"/>
      <c r="D29" s="23"/>
      <c r="E29" s="23"/>
      <c r="F29" s="23"/>
      <c r="G29" s="23"/>
      <c r="H29" s="23"/>
      <c r="I29" s="23"/>
      <c r="J29" s="23"/>
      <c r="K29" s="23"/>
    </row>
    <row r="30" spans="3:12" ht="15" customHeight="1" x14ac:dyDescent="0.3">
      <c r="C30" s="23"/>
      <c r="D30" s="23"/>
      <c r="E30" s="23"/>
      <c r="F30" s="23"/>
      <c r="G30" s="23"/>
      <c r="H30" s="23"/>
      <c r="I30" s="23"/>
      <c r="J30" s="23"/>
      <c r="K30" s="23"/>
    </row>
    <row r="31" spans="3:12" ht="15" customHeight="1" x14ac:dyDescent="0.3">
      <c r="C31" s="23"/>
      <c r="D31" s="23"/>
      <c r="E31" s="23"/>
      <c r="F31" s="23"/>
      <c r="G31" s="23"/>
      <c r="H31" s="23"/>
      <c r="I31" s="23"/>
      <c r="J31" s="23"/>
      <c r="K31" s="23"/>
    </row>
    <row r="32" spans="3:12" ht="15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5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5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5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5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5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5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5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5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5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5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5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5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5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5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5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5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5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5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5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5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x14ac:dyDescent="0.3">
      <c r="C53" s="1"/>
      <c r="D53" s="1"/>
      <c r="E53" s="2"/>
      <c r="F53" s="1"/>
      <c r="G53" s="1"/>
      <c r="H53" s="2"/>
      <c r="I53" s="1"/>
      <c r="J53" s="1"/>
      <c r="K53" s="2"/>
    </row>
    <row r="54" spans="3:11" x14ac:dyDescent="0.3">
      <c r="C54" s="1"/>
      <c r="D54" s="1"/>
      <c r="E54" s="2"/>
      <c r="F54" s="1"/>
      <c r="G54" s="1"/>
      <c r="H54" s="2"/>
      <c r="I54" s="1"/>
      <c r="J54" s="1"/>
      <c r="K54" s="2"/>
    </row>
    <row r="55" spans="3:11" x14ac:dyDescent="0.3">
      <c r="C55" s="1"/>
      <c r="D55" s="1"/>
      <c r="E55" s="2"/>
      <c r="F55" s="1"/>
      <c r="G55" s="1"/>
      <c r="H55" s="2"/>
      <c r="I55" s="1"/>
      <c r="J55" s="1"/>
      <c r="K55" s="2"/>
    </row>
    <row r="56" spans="3:11" x14ac:dyDescent="0.3">
      <c r="C56" s="1"/>
      <c r="D56" s="1"/>
      <c r="E56" s="2"/>
      <c r="F56" s="1"/>
      <c r="G56" s="1"/>
      <c r="H56" s="2"/>
      <c r="I56" s="1"/>
      <c r="J56" s="1"/>
      <c r="K56" s="2"/>
    </row>
    <row r="57" spans="3:11" x14ac:dyDescent="0.3">
      <c r="C57" s="1"/>
      <c r="D57" s="1"/>
      <c r="E57" s="2"/>
      <c r="F57" s="1"/>
      <c r="G57" s="1"/>
      <c r="H57" s="2"/>
      <c r="I57" s="1"/>
      <c r="J57" s="1"/>
      <c r="K57" s="2"/>
    </row>
    <row r="58" spans="3:11" x14ac:dyDescent="0.3">
      <c r="C58" s="1"/>
      <c r="D58" s="1"/>
      <c r="E58" s="2"/>
      <c r="F58" s="1"/>
      <c r="G58" s="1"/>
      <c r="H58" s="2"/>
      <c r="I58" s="1"/>
      <c r="J58" s="1"/>
      <c r="K58" s="2"/>
    </row>
    <row r="59" spans="3:11" x14ac:dyDescent="0.3">
      <c r="C59" s="1"/>
      <c r="D59" s="1"/>
      <c r="E59" s="2"/>
      <c r="F59" s="1"/>
      <c r="G59" s="1"/>
      <c r="H59" s="2"/>
      <c r="I59" s="1"/>
      <c r="J59" s="1"/>
      <c r="K59" s="2"/>
    </row>
    <row r="60" spans="3:11" x14ac:dyDescent="0.3">
      <c r="C60" s="1"/>
      <c r="D60" s="1"/>
      <c r="E60" s="2"/>
      <c r="F60" s="1"/>
      <c r="G60" s="1"/>
      <c r="H60" s="2"/>
      <c r="I60" s="1"/>
      <c r="J60" s="1"/>
      <c r="K60" s="2"/>
    </row>
    <row r="61" spans="3:11" x14ac:dyDescent="0.3">
      <c r="C61" s="1"/>
      <c r="D61" s="1"/>
      <c r="E61" s="2"/>
      <c r="F61" s="1"/>
      <c r="G61" s="1"/>
      <c r="H61" s="2"/>
      <c r="I61" s="1"/>
      <c r="J61" s="1"/>
      <c r="K61" s="2"/>
    </row>
    <row r="62" spans="3:11" x14ac:dyDescent="0.3">
      <c r="C62" s="1"/>
      <c r="D62" s="1"/>
      <c r="E62" s="2"/>
      <c r="F62" s="1"/>
      <c r="G62" s="1"/>
      <c r="H62" s="2"/>
      <c r="I62" s="1"/>
      <c r="J62" s="1"/>
      <c r="K62" s="2"/>
    </row>
    <row r="63" spans="3:11" x14ac:dyDescent="0.3">
      <c r="C63" s="1"/>
      <c r="D63" s="1"/>
      <c r="E63" s="2"/>
      <c r="F63" s="1"/>
      <c r="G63" s="1"/>
      <c r="H63" s="2"/>
      <c r="I63" s="1"/>
      <c r="J63" s="1"/>
      <c r="K63" s="2"/>
    </row>
    <row r="64" spans="3:11" x14ac:dyDescent="0.3">
      <c r="C64" s="1"/>
      <c r="D64" s="1"/>
      <c r="E64" s="2"/>
      <c r="F64" s="1"/>
      <c r="G64" s="1"/>
      <c r="H64" s="2"/>
      <c r="I64" s="1"/>
      <c r="J64" s="1"/>
      <c r="K64" s="2"/>
    </row>
    <row r="65" spans="3:11" x14ac:dyDescent="0.3">
      <c r="C65" s="1"/>
      <c r="D65" s="1"/>
      <c r="E65" s="2"/>
      <c r="F65" s="1"/>
      <c r="G65" s="1"/>
      <c r="H65" s="2"/>
      <c r="I65" s="1"/>
      <c r="J65" s="1"/>
      <c r="K65" s="2"/>
    </row>
    <row r="66" spans="3:11" x14ac:dyDescent="0.3">
      <c r="C66" s="1"/>
      <c r="D66" s="1"/>
      <c r="E66" s="2"/>
      <c r="F66" s="1"/>
      <c r="G66" s="1"/>
      <c r="H66" s="2"/>
      <c r="I66" s="1"/>
      <c r="J66" s="1"/>
      <c r="K66" s="2"/>
    </row>
    <row r="67" spans="3:11" x14ac:dyDescent="0.3">
      <c r="C67" s="1"/>
      <c r="D67" s="1"/>
      <c r="E67" s="2"/>
      <c r="F67" s="1"/>
      <c r="G67" s="1"/>
      <c r="H67" s="2"/>
      <c r="I67" s="1"/>
      <c r="J67" s="1"/>
      <c r="K67" s="2"/>
    </row>
    <row r="68" spans="3:11" x14ac:dyDescent="0.3">
      <c r="C68" s="1"/>
      <c r="D68" s="1"/>
      <c r="E68" s="2"/>
      <c r="F68" s="1"/>
      <c r="G68" s="1"/>
      <c r="H68" s="2"/>
      <c r="I68" s="1"/>
      <c r="J68" s="1"/>
      <c r="K68" s="2"/>
    </row>
  </sheetData>
  <sheetProtection algorithmName="SHA-512" hashValue="5OjHE+T01XxGImfDmrhCjx4G1PtMhr2nGHKR02oKau9JC0A+fWJEt+oEXGldkkWzjBzhdzhF+o0HjwVGpYLdMw==" saltValue="gI+kEXqqVeyVPvPI7B9+xA==" spinCount="100000" sheet="1" objects="1" scenarios="1"/>
  <mergeCells count="64">
    <mergeCell ref="D2:J2"/>
    <mergeCell ref="C25:D25"/>
    <mergeCell ref="F25:G25"/>
    <mergeCell ref="I24:J24"/>
    <mergeCell ref="I25:J25"/>
    <mergeCell ref="C14:D14"/>
    <mergeCell ref="F14:G14"/>
    <mergeCell ref="I13:J13"/>
    <mergeCell ref="I14:J14"/>
    <mergeCell ref="C24:D24"/>
    <mergeCell ref="F23:G23"/>
    <mergeCell ref="C21:D21"/>
    <mergeCell ref="C22:D22"/>
    <mergeCell ref="F18:H18"/>
    <mergeCell ref="F19:G19"/>
    <mergeCell ref="F20:G20"/>
    <mergeCell ref="I4:K6"/>
    <mergeCell ref="I7:K7"/>
    <mergeCell ref="F7:H7"/>
    <mergeCell ref="C7:E7"/>
    <mergeCell ref="C15:E17"/>
    <mergeCell ref="F4:H6"/>
    <mergeCell ref="C8:D8"/>
    <mergeCell ref="C9:D9"/>
    <mergeCell ref="C10:D10"/>
    <mergeCell ref="C11:D11"/>
    <mergeCell ref="F8:G8"/>
    <mergeCell ref="F9:G9"/>
    <mergeCell ref="F10:G10"/>
    <mergeCell ref="F11:G11"/>
    <mergeCell ref="C4:E6"/>
    <mergeCell ref="F12:G12"/>
    <mergeCell ref="C12:D12"/>
    <mergeCell ref="C13:D13"/>
    <mergeCell ref="F13:G13"/>
    <mergeCell ref="C20:D20"/>
    <mergeCell ref="I8:J8"/>
    <mergeCell ref="I9:J9"/>
    <mergeCell ref="I10:J10"/>
    <mergeCell ref="I11:J11"/>
    <mergeCell ref="I12:J12"/>
    <mergeCell ref="C50:K52"/>
    <mergeCell ref="C29:K31"/>
    <mergeCell ref="C32:K34"/>
    <mergeCell ref="C35:K37"/>
    <mergeCell ref="C38:K40"/>
    <mergeCell ref="C44:K46"/>
    <mergeCell ref="C47:K49"/>
    <mergeCell ref="F15:H17"/>
    <mergeCell ref="I15:K17"/>
    <mergeCell ref="C18:E18"/>
    <mergeCell ref="C19:D19"/>
    <mergeCell ref="C41:K43"/>
    <mergeCell ref="C23:D23"/>
    <mergeCell ref="C26:K28"/>
    <mergeCell ref="F24:G24"/>
    <mergeCell ref="I18:K18"/>
    <mergeCell ref="I23:J23"/>
    <mergeCell ref="F21:G21"/>
    <mergeCell ref="F22:G22"/>
    <mergeCell ref="I19:J19"/>
    <mergeCell ref="I20:J20"/>
    <mergeCell ref="I21:J21"/>
    <mergeCell ref="I22:J22"/>
  </mergeCells>
  <pageMargins left="0.59055118110236227" right="0.1968503937007874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F435-E4AD-4C2D-83FB-202CD92016CA}">
  <sheetPr>
    <tabColor theme="2" tint="-0.499984740745262"/>
  </sheetPr>
  <dimension ref="A1:AS68"/>
  <sheetViews>
    <sheetView workbookViewId="0">
      <selection activeCell="O12" sqref="O12"/>
    </sheetView>
  </sheetViews>
  <sheetFormatPr defaultRowHeight="14.4" x14ac:dyDescent="0.3"/>
  <cols>
    <col min="1" max="2" width="8.88671875" style="1"/>
    <col min="3" max="4" width="11.33203125" customWidth="1"/>
    <col min="5" max="5" width="17.109375" style="5" customWidth="1"/>
    <col min="6" max="7" width="11.33203125" customWidth="1"/>
    <col min="8" max="8" width="17.109375" style="5" customWidth="1"/>
    <col min="9" max="10" width="11.33203125" customWidth="1"/>
    <col min="11" max="11" width="17.109375" style="5" customWidth="1"/>
    <col min="12" max="42" width="8.88671875" style="1"/>
  </cols>
  <sheetData>
    <row r="1" spans="3:45" x14ac:dyDescent="0.3">
      <c r="C1" s="1"/>
      <c r="D1" s="1"/>
      <c r="E1" s="2"/>
      <c r="F1" s="1"/>
      <c r="G1" s="1"/>
      <c r="H1" s="2"/>
      <c r="I1" s="1"/>
      <c r="J1" s="1"/>
      <c r="K1" s="2"/>
      <c r="AQ1" s="1"/>
      <c r="AR1" s="1"/>
      <c r="AS1" s="1"/>
    </row>
    <row r="2" spans="3:45" ht="32.4" x14ac:dyDescent="0.3">
      <c r="C2" s="1"/>
      <c r="D2" s="57" t="s">
        <v>21</v>
      </c>
      <c r="E2" s="57"/>
      <c r="F2" s="57"/>
      <c r="G2" s="57"/>
      <c r="H2" s="57"/>
      <c r="I2" s="57"/>
      <c r="J2" s="57"/>
      <c r="K2" s="2"/>
    </row>
    <row r="3" spans="3:45" x14ac:dyDescent="0.3">
      <c r="C3" s="1"/>
      <c r="D3" s="1"/>
      <c r="E3" s="2"/>
      <c r="F3" s="1"/>
      <c r="G3" s="1"/>
      <c r="H3" s="2"/>
      <c r="I3" s="1"/>
      <c r="J3" s="1"/>
      <c r="K3" s="2"/>
    </row>
    <row r="4" spans="3:45" x14ac:dyDescent="0.3">
      <c r="C4" s="12"/>
      <c r="D4" s="13"/>
      <c r="E4" s="14"/>
      <c r="F4" s="33"/>
      <c r="G4" s="34"/>
      <c r="H4" s="35"/>
      <c r="I4" s="33"/>
      <c r="J4" s="34"/>
      <c r="K4" s="35"/>
    </row>
    <row r="5" spans="3:45" x14ac:dyDescent="0.3">
      <c r="C5" s="15"/>
      <c r="D5" s="16"/>
      <c r="E5" s="17"/>
      <c r="F5" s="36"/>
      <c r="G5" s="37"/>
      <c r="H5" s="38"/>
      <c r="I5" s="36"/>
      <c r="J5" s="37"/>
      <c r="K5" s="38"/>
    </row>
    <row r="6" spans="3:45" x14ac:dyDescent="0.3">
      <c r="C6" s="18"/>
      <c r="D6" s="19"/>
      <c r="E6" s="20"/>
      <c r="F6" s="39"/>
      <c r="G6" s="40"/>
      <c r="H6" s="41"/>
      <c r="I6" s="39"/>
      <c r="J6" s="40"/>
      <c r="K6" s="41"/>
    </row>
    <row r="7" spans="3:45" x14ac:dyDescent="0.3">
      <c r="C7" s="45" t="s">
        <v>0</v>
      </c>
      <c r="D7" s="46"/>
      <c r="E7" s="47"/>
      <c r="F7" s="45" t="s">
        <v>5</v>
      </c>
      <c r="G7" s="46"/>
      <c r="H7" s="47"/>
      <c r="I7" s="42" t="s">
        <v>7</v>
      </c>
      <c r="J7" s="43"/>
      <c r="K7" s="44"/>
    </row>
    <row r="8" spans="3:45" ht="15.6" x14ac:dyDescent="0.3">
      <c r="C8" s="21" t="s">
        <v>1</v>
      </c>
      <c r="D8" s="22"/>
      <c r="E8" s="6"/>
      <c r="F8" s="28" t="s">
        <v>1</v>
      </c>
      <c r="G8" s="29"/>
      <c r="H8" s="6"/>
      <c r="I8" s="24" t="s">
        <v>8</v>
      </c>
      <c r="J8" s="25"/>
      <c r="K8" s="6"/>
    </row>
    <row r="9" spans="3:45" ht="15.6" x14ac:dyDescent="0.3">
      <c r="C9" s="21" t="s">
        <v>2</v>
      </c>
      <c r="D9" s="22"/>
      <c r="E9" s="6"/>
      <c r="F9" s="28" t="s">
        <v>6</v>
      </c>
      <c r="G9" s="29"/>
      <c r="H9" s="6"/>
      <c r="I9" s="24" t="s">
        <v>4</v>
      </c>
      <c r="J9" s="25"/>
      <c r="K9" s="6"/>
    </row>
    <row r="10" spans="3:45" ht="15.6" x14ac:dyDescent="0.3">
      <c r="C10" s="21" t="s">
        <v>4</v>
      </c>
      <c r="D10" s="22"/>
      <c r="E10" s="6"/>
      <c r="F10" s="28" t="s">
        <v>4</v>
      </c>
      <c r="G10" s="29"/>
      <c r="H10" s="6"/>
      <c r="I10" s="26" t="s">
        <v>15</v>
      </c>
      <c r="J10" s="27"/>
      <c r="K10" s="8">
        <f>((K8/1000)^2)*2.7*(PI()/4)*K9*1000</f>
        <v>0</v>
      </c>
    </row>
    <row r="11" spans="3:45" ht="15.6" x14ac:dyDescent="0.3">
      <c r="C11" s="26" t="s">
        <v>15</v>
      </c>
      <c r="D11" s="27"/>
      <c r="E11" s="8">
        <f>(E8-E9)*PI()*E9*E10*2.7/1000</f>
        <v>0</v>
      </c>
      <c r="F11" s="26" t="s">
        <v>15</v>
      </c>
      <c r="G11" s="27"/>
      <c r="H11" s="8">
        <f>((H8/1000)^2- (H9/1000)^2)*(PI()/4)*2.7*H10*1000</f>
        <v>0</v>
      </c>
      <c r="I11" s="24" t="s">
        <v>3</v>
      </c>
      <c r="J11" s="25"/>
      <c r="K11" s="7"/>
    </row>
    <row r="12" spans="3:45" ht="15.6" x14ac:dyDescent="0.3">
      <c r="C12" s="21" t="s">
        <v>3</v>
      </c>
      <c r="D12" s="22"/>
      <c r="E12" s="7"/>
      <c r="F12" s="21" t="s">
        <v>3</v>
      </c>
      <c r="G12" s="22"/>
      <c r="H12" s="7"/>
      <c r="I12" s="26" t="s">
        <v>16</v>
      </c>
      <c r="J12" s="27"/>
      <c r="K12" s="9">
        <f>K10*K11</f>
        <v>0</v>
      </c>
    </row>
    <row r="13" spans="3:45" ht="15.6" x14ac:dyDescent="0.3">
      <c r="C13" s="26" t="s">
        <v>16</v>
      </c>
      <c r="D13" s="27"/>
      <c r="E13" s="9">
        <f>E11*E12</f>
        <v>0</v>
      </c>
      <c r="F13" s="26" t="s">
        <v>16</v>
      </c>
      <c r="G13" s="27"/>
      <c r="H13" s="10">
        <f>H11*H12</f>
        <v>0</v>
      </c>
      <c r="I13" s="51"/>
      <c r="J13" s="52"/>
      <c r="K13" s="3"/>
    </row>
    <row r="14" spans="3:45" x14ac:dyDescent="0.3">
      <c r="C14" s="51"/>
      <c r="D14" s="52"/>
      <c r="E14" s="3"/>
      <c r="F14" s="51"/>
      <c r="G14" s="52"/>
      <c r="H14" s="3"/>
      <c r="I14" s="51"/>
      <c r="J14" s="52"/>
      <c r="K14" s="3"/>
    </row>
    <row r="15" spans="3:45" x14ac:dyDescent="0.3">
      <c r="C15" s="12"/>
      <c r="D15" s="13"/>
      <c r="E15" s="14"/>
      <c r="F15" s="12"/>
      <c r="G15" s="13"/>
      <c r="H15" s="14"/>
      <c r="I15" s="12"/>
      <c r="J15" s="13"/>
      <c r="K15" s="14"/>
    </row>
    <row r="16" spans="3:45" x14ac:dyDescent="0.3">
      <c r="C16" s="15"/>
      <c r="D16" s="16"/>
      <c r="E16" s="17"/>
      <c r="F16" s="15"/>
      <c r="G16" s="16"/>
      <c r="H16" s="17"/>
      <c r="I16" s="15"/>
      <c r="J16" s="16"/>
      <c r="K16" s="17"/>
    </row>
    <row r="17" spans="3:12" ht="20.25" customHeight="1" x14ac:dyDescent="0.3">
      <c r="C17" s="18"/>
      <c r="D17" s="19"/>
      <c r="E17" s="20"/>
      <c r="F17" s="18"/>
      <c r="G17" s="19"/>
      <c r="H17" s="20"/>
      <c r="I17" s="18"/>
      <c r="J17" s="19"/>
      <c r="K17" s="20"/>
    </row>
    <row r="18" spans="3:12" x14ac:dyDescent="0.3">
      <c r="C18" s="42" t="s">
        <v>10</v>
      </c>
      <c r="D18" s="43"/>
      <c r="E18" s="44"/>
      <c r="F18" s="60" t="s">
        <v>17</v>
      </c>
      <c r="G18" s="61"/>
      <c r="H18" s="62"/>
      <c r="I18" s="60" t="s">
        <v>13</v>
      </c>
      <c r="J18" s="61"/>
      <c r="K18" s="62"/>
    </row>
    <row r="19" spans="3:12" ht="15.6" x14ac:dyDescent="0.3">
      <c r="C19" s="21" t="s">
        <v>9</v>
      </c>
      <c r="D19" s="22"/>
      <c r="E19" s="6"/>
      <c r="F19" s="48" t="s">
        <v>11</v>
      </c>
      <c r="G19" s="49"/>
      <c r="H19" s="6"/>
      <c r="I19" s="21" t="s">
        <v>14</v>
      </c>
      <c r="J19" s="22"/>
      <c r="K19" s="6"/>
    </row>
    <row r="20" spans="3:12" ht="15.6" x14ac:dyDescent="0.3">
      <c r="C20" s="28" t="s">
        <v>4</v>
      </c>
      <c r="D20" s="29"/>
      <c r="E20" s="6"/>
      <c r="F20" s="48" t="s">
        <v>12</v>
      </c>
      <c r="G20" s="49"/>
      <c r="H20" s="6"/>
      <c r="I20" s="28" t="s">
        <v>4</v>
      </c>
      <c r="J20" s="29"/>
      <c r="K20" s="6"/>
    </row>
    <row r="21" spans="3:12" ht="15.6" x14ac:dyDescent="0.3">
      <c r="C21" s="26" t="s">
        <v>15</v>
      </c>
      <c r="D21" s="27"/>
      <c r="E21" s="8">
        <f>((E19/1000)^2)*2.7*E20*1000</f>
        <v>0</v>
      </c>
      <c r="F21" s="48" t="s">
        <v>4</v>
      </c>
      <c r="G21" s="49"/>
      <c r="H21" s="7"/>
      <c r="I21" s="26" t="s">
        <v>15</v>
      </c>
      <c r="J21" s="27"/>
      <c r="K21" s="8">
        <f>K19*K19*3*2.7/3460</f>
        <v>0</v>
      </c>
      <c r="L21" s="11">
        <f>((K19/1000)^2)*6.8064*K20*1000</f>
        <v>0</v>
      </c>
    </row>
    <row r="22" spans="3:12" ht="15.6" x14ac:dyDescent="0.3">
      <c r="C22" s="21" t="s">
        <v>3</v>
      </c>
      <c r="D22" s="22"/>
      <c r="E22" s="7"/>
      <c r="F22" s="26" t="s">
        <v>15</v>
      </c>
      <c r="G22" s="27"/>
      <c r="H22" s="8">
        <f>(H19/1000)*(H20/1000)*2.7*H21*1000</f>
        <v>0</v>
      </c>
      <c r="I22" s="21" t="s">
        <v>3</v>
      </c>
      <c r="J22" s="22"/>
      <c r="K22" s="7"/>
    </row>
    <row r="23" spans="3:12" ht="15.6" x14ac:dyDescent="0.3">
      <c r="C23" s="26" t="s">
        <v>16</v>
      </c>
      <c r="D23" s="27"/>
      <c r="E23" s="9">
        <f>E21*E22</f>
        <v>0</v>
      </c>
      <c r="F23" s="55" t="s">
        <v>3</v>
      </c>
      <c r="G23" s="56"/>
      <c r="H23" s="6"/>
      <c r="I23" s="26" t="s">
        <v>16</v>
      </c>
      <c r="J23" s="27"/>
      <c r="K23" s="9">
        <f>K21*K22</f>
        <v>0</v>
      </c>
    </row>
    <row r="24" spans="3:12" ht="15.6" x14ac:dyDescent="0.3">
      <c r="C24" s="51"/>
      <c r="D24" s="52"/>
      <c r="E24" s="3"/>
      <c r="F24" s="26" t="s">
        <v>16</v>
      </c>
      <c r="G24" s="27"/>
      <c r="H24" s="9">
        <f>H22*H23</f>
        <v>0</v>
      </c>
      <c r="I24" s="51"/>
      <c r="J24" s="52"/>
      <c r="K24" s="3"/>
    </row>
    <row r="25" spans="3:12" ht="15" customHeight="1" x14ac:dyDescent="0.3">
      <c r="C25" s="51"/>
      <c r="D25" s="52"/>
      <c r="E25" s="4"/>
      <c r="F25" s="53"/>
      <c r="G25" s="54"/>
      <c r="H25" s="4"/>
      <c r="I25" s="53"/>
      <c r="J25" s="54"/>
      <c r="K25" s="4"/>
    </row>
    <row r="26" spans="3:12" ht="19.5" customHeight="1" x14ac:dyDescent="0.3">
      <c r="C26" s="30" t="s">
        <v>19</v>
      </c>
      <c r="D26" s="31"/>
      <c r="E26" s="31"/>
      <c r="F26" s="31"/>
      <c r="G26" s="31"/>
      <c r="H26" s="31"/>
      <c r="I26" s="31"/>
      <c r="J26" s="31"/>
      <c r="K26" s="31"/>
    </row>
    <row r="27" spans="3:12" ht="15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</row>
    <row r="28" spans="3:12" ht="15" customHeight="1" x14ac:dyDescent="0.3">
      <c r="C28" s="32"/>
      <c r="D28" s="32"/>
      <c r="E28" s="32"/>
      <c r="F28" s="32"/>
      <c r="G28" s="32"/>
      <c r="H28" s="32"/>
      <c r="I28" s="32"/>
      <c r="J28" s="32"/>
      <c r="K28" s="32"/>
    </row>
    <row r="29" spans="3:12" ht="15" customHeight="1" x14ac:dyDescent="0.3">
      <c r="C29" s="23"/>
      <c r="D29" s="23"/>
      <c r="E29" s="23"/>
      <c r="F29" s="23"/>
      <c r="G29" s="23"/>
      <c r="H29" s="23"/>
      <c r="I29" s="23"/>
      <c r="J29" s="23"/>
      <c r="K29" s="23"/>
    </row>
    <row r="30" spans="3:12" ht="15" customHeight="1" x14ac:dyDescent="0.3">
      <c r="C30" s="23"/>
      <c r="D30" s="23"/>
      <c r="E30" s="23"/>
      <c r="F30" s="23"/>
      <c r="G30" s="23"/>
      <c r="H30" s="23"/>
      <c r="I30" s="23"/>
      <c r="J30" s="23"/>
      <c r="K30" s="23"/>
    </row>
    <row r="31" spans="3:12" ht="15" customHeight="1" x14ac:dyDescent="0.3">
      <c r="C31" s="23"/>
      <c r="D31" s="23"/>
      <c r="E31" s="23"/>
      <c r="F31" s="23"/>
      <c r="G31" s="23"/>
      <c r="H31" s="23"/>
      <c r="I31" s="23"/>
      <c r="J31" s="23"/>
      <c r="K31" s="23"/>
    </row>
    <row r="32" spans="3:12" ht="15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5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5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5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5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5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5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5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5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5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5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5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5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5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5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5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5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5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5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5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5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x14ac:dyDescent="0.3">
      <c r="C53" s="1"/>
      <c r="D53" s="1"/>
      <c r="E53" s="2"/>
      <c r="F53" s="1"/>
      <c r="G53" s="1"/>
      <c r="H53" s="2"/>
      <c r="I53" s="1"/>
      <c r="J53" s="1"/>
      <c r="K53" s="2"/>
    </row>
    <row r="54" spans="3:11" x14ac:dyDescent="0.3">
      <c r="C54" s="1"/>
      <c r="D54" s="1"/>
      <c r="E54" s="2"/>
      <c r="F54" s="1"/>
      <c r="G54" s="1"/>
      <c r="H54" s="2"/>
      <c r="I54" s="1"/>
      <c r="J54" s="1"/>
      <c r="K54" s="2"/>
    </row>
    <row r="55" spans="3:11" x14ac:dyDescent="0.3">
      <c r="C55" s="1"/>
      <c r="D55" s="1"/>
      <c r="E55" s="2"/>
      <c r="F55" s="1"/>
      <c r="G55" s="1"/>
      <c r="H55" s="2"/>
      <c r="I55" s="1"/>
      <c r="J55" s="1"/>
      <c r="K55" s="2"/>
    </row>
    <row r="56" spans="3:11" x14ac:dyDescent="0.3">
      <c r="C56" s="1"/>
      <c r="D56" s="1"/>
      <c r="E56" s="2"/>
      <c r="F56" s="1"/>
      <c r="G56" s="1"/>
      <c r="H56" s="2"/>
      <c r="I56" s="1"/>
      <c r="J56" s="1"/>
      <c r="K56" s="2"/>
    </row>
    <row r="57" spans="3:11" x14ac:dyDescent="0.3">
      <c r="C57" s="1"/>
      <c r="D57" s="1"/>
      <c r="E57" s="2"/>
      <c r="F57" s="1"/>
      <c r="G57" s="1"/>
      <c r="H57" s="2"/>
      <c r="I57" s="1"/>
      <c r="J57" s="1"/>
      <c r="K57" s="2"/>
    </row>
    <row r="58" spans="3:11" x14ac:dyDescent="0.3">
      <c r="C58" s="1"/>
      <c r="D58" s="1"/>
      <c r="E58" s="2"/>
      <c r="F58" s="1"/>
      <c r="G58" s="1"/>
      <c r="H58" s="2"/>
      <c r="I58" s="1"/>
      <c r="J58" s="1"/>
      <c r="K58" s="2"/>
    </row>
    <row r="59" spans="3:11" x14ac:dyDescent="0.3">
      <c r="C59" s="1"/>
      <c r="D59" s="1"/>
      <c r="E59" s="2"/>
      <c r="F59" s="1"/>
      <c r="G59" s="1"/>
      <c r="H59" s="2"/>
      <c r="I59" s="1"/>
      <c r="J59" s="1"/>
      <c r="K59" s="2"/>
    </row>
    <row r="60" spans="3:11" x14ac:dyDescent="0.3">
      <c r="C60" s="1"/>
      <c r="D60" s="1"/>
      <c r="E60" s="2"/>
      <c r="F60" s="1"/>
      <c r="G60" s="1"/>
      <c r="H60" s="2"/>
      <c r="I60" s="1"/>
      <c r="J60" s="1"/>
      <c r="K60" s="2"/>
    </row>
    <row r="61" spans="3:11" x14ac:dyDescent="0.3">
      <c r="C61" s="1"/>
      <c r="D61" s="1"/>
      <c r="E61" s="2"/>
      <c r="F61" s="1"/>
      <c r="G61" s="1"/>
      <c r="H61" s="2"/>
      <c r="I61" s="1"/>
      <c r="J61" s="1"/>
      <c r="K61" s="2"/>
    </row>
    <row r="62" spans="3:11" x14ac:dyDescent="0.3">
      <c r="C62" s="1"/>
      <c r="D62" s="1"/>
      <c r="E62" s="2"/>
      <c r="F62" s="1"/>
      <c r="G62" s="1"/>
      <c r="H62" s="2"/>
      <c r="I62" s="1"/>
      <c r="J62" s="1"/>
      <c r="K62" s="2"/>
    </row>
    <row r="63" spans="3:11" x14ac:dyDescent="0.3">
      <c r="C63" s="1"/>
      <c r="D63" s="1"/>
      <c r="E63" s="2"/>
      <c r="F63" s="1"/>
      <c r="G63" s="1"/>
      <c r="H63" s="2"/>
      <c r="I63" s="1"/>
      <c r="J63" s="1"/>
      <c r="K63" s="2"/>
    </row>
    <row r="64" spans="3:11" x14ac:dyDescent="0.3">
      <c r="C64" s="1"/>
      <c r="D64" s="1"/>
      <c r="E64" s="2"/>
      <c r="F64" s="1"/>
      <c r="G64" s="1"/>
      <c r="H64" s="2"/>
      <c r="I64" s="1"/>
      <c r="J64" s="1"/>
      <c r="K64" s="2"/>
    </row>
    <row r="65" spans="3:11" x14ac:dyDescent="0.3">
      <c r="C65" s="1"/>
      <c r="D65" s="1"/>
      <c r="E65" s="2"/>
      <c r="F65" s="1"/>
      <c r="G65" s="1"/>
      <c r="H65" s="2"/>
      <c r="I65" s="1"/>
      <c r="J65" s="1"/>
      <c r="K65" s="2"/>
    </row>
    <row r="66" spans="3:11" x14ac:dyDescent="0.3">
      <c r="C66" s="1"/>
      <c r="D66" s="1"/>
      <c r="E66" s="2"/>
      <c r="F66" s="1"/>
      <c r="G66" s="1"/>
      <c r="H66" s="2"/>
      <c r="I66" s="1"/>
      <c r="J66" s="1"/>
      <c r="K66" s="2"/>
    </row>
    <row r="67" spans="3:11" x14ac:dyDescent="0.3">
      <c r="C67" s="1"/>
      <c r="D67" s="1"/>
      <c r="E67" s="2"/>
      <c r="F67" s="1"/>
      <c r="G67" s="1"/>
      <c r="H67" s="2"/>
      <c r="I67" s="1"/>
      <c r="J67" s="1"/>
      <c r="K67" s="2"/>
    </row>
    <row r="68" spans="3:11" x14ac:dyDescent="0.3">
      <c r="C68" s="1"/>
      <c r="D68" s="1"/>
      <c r="E68" s="2"/>
      <c r="F68" s="1"/>
      <c r="G68" s="1"/>
      <c r="H68" s="2"/>
      <c r="I68" s="1"/>
      <c r="J68" s="1"/>
      <c r="K68" s="2"/>
    </row>
  </sheetData>
  <sheetProtection algorithmName="SHA-512" hashValue="sLU2ExCA5pfO4yTdD3svEgrAaxUgvzpubQNDJc7RBlnlsHUK0Pv8NP5ST/vW1CBqImZaNcO9wnKrT2rjVFzIHw==" saltValue="fSUiAtb8aOwGlZx/7iwn8w==" spinCount="100000" sheet="1" objects="1" scenarios="1"/>
  <mergeCells count="64">
    <mergeCell ref="C44:K46"/>
    <mergeCell ref="C47:K49"/>
    <mergeCell ref="C50:K52"/>
    <mergeCell ref="C26:K28"/>
    <mergeCell ref="C29:K31"/>
    <mergeCell ref="C32:K34"/>
    <mergeCell ref="C35:K37"/>
    <mergeCell ref="C38:K40"/>
    <mergeCell ref="C41:K43"/>
    <mergeCell ref="C24:D24"/>
    <mergeCell ref="F24:G24"/>
    <mergeCell ref="I24:J24"/>
    <mergeCell ref="C25:D25"/>
    <mergeCell ref="F25:G25"/>
    <mergeCell ref="I25:J25"/>
    <mergeCell ref="C22:D22"/>
    <mergeCell ref="F22:G22"/>
    <mergeCell ref="I22:J22"/>
    <mergeCell ref="C23:D23"/>
    <mergeCell ref="F23:G23"/>
    <mergeCell ref="I23:J23"/>
    <mergeCell ref="C20:D20"/>
    <mergeCell ref="F20:G20"/>
    <mergeCell ref="I20:J20"/>
    <mergeCell ref="C21:D21"/>
    <mergeCell ref="F21:G21"/>
    <mergeCell ref="I21:J21"/>
    <mergeCell ref="C18:E18"/>
    <mergeCell ref="F18:H18"/>
    <mergeCell ref="I18:K18"/>
    <mergeCell ref="C19:D19"/>
    <mergeCell ref="F19:G19"/>
    <mergeCell ref="I19:J19"/>
    <mergeCell ref="C14:D14"/>
    <mergeCell ref="F14:G14"/>
    <mergeCell ref="I14:J14"/>
    <mergeCell ref="C15:E17"/>
    <mergeCell ref="F15:H17"/>
    <mergeCell ref="I15:K17"/>
    <mergeCell ref="C12:D12"/>
    <mergeCell ref="F12:G12"/>
    <mergeCell ref="I12:J12"/>
    <mergeCell ref="C13:D13"/>
    <mergeCell ref="F13:G13"/>
    <mergeCell ref="I13:J13"/>
    <mergeCell ref="C10:D10"/>
    <mergeCell ref="F10:G10"/>
    <mergeCell ref="I10:J10"/>
    <mergeCell ref="C11:D11"/>
    <mergeCell ref="F11:G11"/>
    <mergeCell ref="I11:J11"/>
    <mergeCell ref="C8:D8"/>
    <mergeCell ref="F8:G8"/>
    <mergeCell ref="I8:J8"/>
    <mergeCell ref="C9:D9"/>
    <mergeCell ref="F9:G9"/>
    <mergeCell ref="I9:J9"/>
    <mergeCell ref="D2:J2"/>
    <mergeCell ref="C4:E6"/>
    <mergeCell ref="F4:H6"/>
    <mergeCell ref="I4:K6"/>
    <mergeCell ref="C7:E7"/>
    <mergeCell ref="F7:H7"/>
    <mergeCell ref="I7:K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DBF5-EE64-420E-85A5-359517435D07}">
  <sheetPr>
    <tabColor rgb="FFED7D31"/>
  </sheetPr>
  <dimension ref="A1:AS68"/>
  <sheetViews>
    <sheetView workbookViewId="0">
      <selection activeCell="C9" sqref="C9:D9"/>
    </sheetView>
  </sheetViews>
  <sheetFormatPr defaultRowHeight="14.4" x14ac:dyDescent="0.3"/>
  <cols>
    <col min="1" max="2" width="8.88671875" style="1"/>
    <col min="3" max="4" width="11.33203125" customWidth="1"/>
    <col min="5" max="5" width="17.109375" style="5" customWidth="1"/>
    <col min="6" max="7" width="11.33203125" customWidth="1"/>
    <col min="8" max="8" width="17.109375" style="5" customWidth="1"/>
    <col min="9" max="10" width="11.33203125" customWidth="1"/>
    <col min="11" max="11" width="17.109375" style="5" customWidth="1"/>
    <col min="12" max="42" width="8.88671875" style="1"/>
  </cols>
  <sheetData>
    <row r="1" spans="3:45" x14ac:dyDescent="0.3">
      <c r="C1" s="1"/>
      <c r="D1" s="1"/>
      <c r="E1" s="2"/>
      <c r="F1" s="1"/>
      <c r="G1" s="1"/>
      <c r="H1" s="2"/>
      <c r="I1" s="1"/>
      <c r="J1" s="1"/>
      <c r="K1" s="2"/>
      <c r="AQ1" s="1"/>
      <c r="AR1" s="1"/>
      <c r="AS1" s="1"/>
    </row>
    <row r="2" spans="3:45" ht="32.4" x14ac:dyDescent="0.3">
      <c r="C2" s="1"/>
      <c r="D2" s="58" t="s">
        <v>22</v>
      </c>
      <c r="E2" s="58"/>
      <c r="F2" s="58"/>
      <c r="G2" s="58"/>
      <c r="H2" s="58"/>
      <c r="I2" s="58"/>
      <c r="J2" s="58"/>
      <c r="K2" s="2"/>
    </row>
    <row r="3" spans="3:45" x14ac:dyDescent="0.3">
      <c r="C3" s="1"/>
      <c r="D3" s="1"/>
      <c r="E3" s="2"/>
      <c r="F3" s="1"/>
      <c r="G3" s="1"/>
      <c r="H3" s="2"/>
      <c r="I3" s="1"/>
      <c r="J3" s="1"/>
      <c r="K3" s="2"/>
    </row>
    <row r="4" spans="3:45" x14ac:dyDescent="0.3">
      <c r="C4" s="12"/>
      <c r="D4" s="13"/>
      <c r="E4" s="14"/>
      <c r="F4" s="33"/>
      <c r="G4" s="34"/>
      <c r="H4" s="35"/>
      <c r="I4" s="33"/>
      <c r="J4" s="34"/>
      <c r="K4" s="35"/>
    </row>
    <row r="5" spans="3:45" x14ac:dyDescent="0.3">
      <c r="C5" s="15"/>
      <c r="D5" s="16"/>
      <c r="E5" s="17"/>
      <c r="F5" s="36"/>
      <c r="G5" s="37"/>
      <c r="H5" s="38"/>
      <c r="I5" s="36"/>
      <c r="J5" s="37"/>
      <c r="K5" s="38"/>
    </row>
    <row r="6" spans="3:45" x14ac:dyDescent="0.3">
      <c r="C6" s="18"/>
      <c r="D6" s="19"/>
      <c r="E6" s="20"/>
      <c r="F6" s="39"/>
      <c r="G6" s="40"/>
      <c r="H6" s="41"/>
      <c r="I6" s="39"/>
      <c r="J6" s="40"/>
      <c r="K6" s="41"/>
    </row>
    <row r="7" spans="3:45" x14ac:dyDescent="0.3">
      <c r="C7" s="45" t="s">
        <v>0</v>
      </c>
      <c r="D7" s="46"/>
      <c r="E7" s="47"/>
      <c r="F7" s="45" t="s">
        <v>5</v>
      </c>
      <c r="G7" s="46"/>
      <c r="H7" s="47"/>
      <c r="I7" s="42" t="s">
        <v>7</v>
      </c>
      <c r="J7" s="43"/>
      <c r="K7" s="44"/>
    </row>
    <row r="8" spans="3:45" ht="15.6" x14ac:dyDescent="0.3">
      <c r="C8" s="21" t="s">
        <v>1</v>
      </c>
      <c r="D8" s="22"/>
      <c r="E8" s="6"/>
      <c r="F8" s="28" t="s">
        <v>1</v>
      </c>
      <c r="G8" s="29"/>
      <c r="H8" s="6"/>
      <c r="I8" s="24" t="s">
        <v>8</v>
      </c>
      <c r="J8" s="25"/>
      <c r="K8" s="6"/>
    </row>
    <row r="9" spans="3:45" ht="15.6" x14ac:dyDescent="0.3">
      <c r="C9" s="21" t="s">
        <v>2</v>
      </c>
      <c r="D9" s="22"/>
      <c r="E9" s="6"/>
      <c r="F9" s="28" t="s">
        <v>6</v>
      </c>
      <c r="G9" s="29"/>
      <c r="H9" s="6"/>
      <c r="I9" s="24" t="s">
        <v>4</v>
      </c>
      <c r="J9" s="25"/>
      <c r="K9" s="6"/>
    </row>
    <row r="10" spans="3:45" ht="15.6" x14ac:dyDescent="0.3">
      <c r="C10" s="21" t="s">
        <v>4</v>
      </c>
      <c r="D10" s="22"/>
      <c r="E10" s="6"/>
      <c r="F10" s="28" t="s">
        <v>4</v>
      </c>
      <c r="G10" s="29"/>
      <c r="H10" s="6"/>
      <c r="I10" s="26" t="s">
        <v>15</v>
      </c>
      <c r="J10" s="27"/>
      <c r="K10" s="8">
        <f>((K8/1000)^2)*8.5*(PI()/4)*K9*1000</f>
        <v>0</v>
      </c>
    </row>
    <row r="11" spans="3:45" ht="15.6" x14ac:dyDescent="0.3">
      <c r="C11" s="26" t="s">
        <v>15</v>
      </c>
      <c r="D11" s="27"/>
      <c r="E11" s="8">
        <f>(E8-E9)*PI()*E9*E10*8.5/1000</f>
        <v>0</v>
      </c>
      <c r="F11" s="26" t="s">
        <v>15</v>
      </c>
      <c r="G11" s="27"/>
      <c r="H11" s="8">
        <f>((H8/1000)^2- (H9/1000)^2)*(PI()/4)*8.5*H10*1000</f>
        <v>0</v>
      </c>
      <c r="I11" s="24" t="s">
        <v>3</v>
      </c>
      <c r="J11" s="25"/>
      <c r="K11" s="7"/>
    </row>
    <row r="12" spans="3:45" ht="15.6" x14ac:dyDescent="0.3">
      <c r="C12" s="21" t="s">
        <v>3</v>
      </c>
      <c r="D12" s="22"/>
      <c r="E12" s="7"/>
      <c r="F12" s="21" t="s">
        <v>3</v>
      </c>
      <c r="G12" s="22"/>
      <c r="H12" s="7"/>
      <c r="I12" s="26" t="s">
        <v>16</v>
      </c>
      <c r="J12" s="27"/>
      <c r="K12" s="9">
        <f>K10*K11</f>
        <v>0</v>
      </c>
    </row>
    <row r="13" spans="3:45" ht="15.6" x14ac:dyDescent="0.3">
      <c r="C13" s="26" t="s">
        <v>16</v>
      </c>
      <c r="D13" s="27"/>
      <c r="E13" s="9">
        <f>E11*E12</f>
        <v>0</v>
      </c>
      <c r="F13" s="26" t="s">
        <v>16</v>
      </c>
      <c r="G13" s="27"/>
      <c r="H13" s="10">
        <f>H11*H12</f>
        <v>0</v>
      </c>
      <c r="I13" s="51"/>
      <c r="J13" s="52"/>
      <c r="K13" s="3"/>
    </row>
    <row r="14" spans="3:45" x14ac:dyDescent="0.3">
      <c r="C14" s="51"/>
      <c r="D14" s="52"/>
      <c r="E14" s="3"/>
      <c r="F14" s="51"/>
      <c r="G14" s="52"/>
      <c r="H14" s="3"/>
      <c r="I14" s="51"/>
      <c r="J14" s="52"/>
      <c r="K14" s="3"/>
    </row>
    <row r="15" spans="3:45" x14ac:dyDescent="0.3">
      <c r="C15" s="12"/>
      <c r="D15" s="13"/>
      <c r="E15" s="14"/>
      <c r="F15" s="12"/>
      <c r="G15" s="13"/>
      <c r="H15" s="14"/>
      <c r="I15" s="12"/>
      <c r="J15" s="13"/>
      <c r="K15" s="14"/>
    </row>
    <row r="16" spans="3:45" x14ac:dyDescent="0.3">
      <c r="C16" s="15"/>
      <c r="D16" s="16"/>
      <c r="E16" s="17"/>
      <c r="F16" s="15"/>
      <c r="G16" s="16"/>
      <c r="H16" s="17"/>
      <c r="I16" s="15"/>
      <c r="J16" s="16"/>
      <c r="K16" s="17"/>
    </row>
    <row r="17" spans="3:12" ht="20.25" customHeight="1" x14ac:dyDescent="0.3">
      <c r="C17" s="18"/>
      <c r="D17" s="19"/>
      <c r="E17" s="20"/>
      <c r="F17" s="18"/>
      <c r="G17" s="19"/>
      <c r="H17" s="20"/>
      <c r="I17" s="18"/>
      <c r="J17" s="19"/>
      <c r="K17" s="20"/>
    </row>
    <row r="18" spans="3:12" x14ac:dyDescent="0.3">
      <c r="C18" s="42" t="s">
        <v>10</v>
      </c>
      <c r="D18" s="43"/>
      <c r="E18" s="44"/>
      <c r="F18" s="60" t="s">
        <v>17</v>
      </c>
      <c r="G18" s="61"/>
      <c r="H18" s="62"/>
      <c r="I18" s="60" t="s">
        <v>13</v>
      </c>
      <c r="J18" s="61"/>
      <c r="K18" s="62"/>
    </row>
    <row r="19" spans="3:12" ht="15.6" x14ac:dyDescent="0.3">
      <c r="C19" s="21" t="s">
        <v>9</v>
      </c>
      <c r="D19" s="22"/>
      <c r="E19" s="6"/>
      <c r="F19" s="48" t="s">
        <v>11</v>
      </c>
      <c r="G19" s="49"/>
      <c r="H19" s="6"/>
      <c r="I19" s="21" t="s">
        <v>14</v>
      </c>
      <c r="J19" s="22"/>
      <c r="K19" s="6"/>
    </row>
    <row r="20" spans="3:12" ht="15.6" x14ac:dyDescent="0.3">
      <c r="C20" s="28" t="s">
        <v>4</v>
      </c>
      <c r="D20" s="29"/>
      <c r="E20" s="6"/>
      <c r="F20" s="48" t="s">
        <v>12</v>
      </c>
      <c r="G20" s="49"/>
      <c r="H20" s="6"/>
      <c r="I20" s="28" t="s">
        <v>4</v>
      </c>
      <c r="J20" s="29"/>
      <c r="K20" s="6"/>
    </row>
    <row r="21" spans="3:12" ht="15.6" x14ac:dyDescent="0.3">
      <c r="C21" s="26" t="s">
        <v>15</v>
      </c>
      <c r="D21" s="27"/>
      <c r="E21" s="8">
        <f>((E19/1000)^2)*8.5*E20*1000</f>
        <v>0</v>
      </c>
      <c r="F21" s="48" t="s">
        <v>4</v>
      </c>
      <c r="G21" s="49"/>
      <c r="H21" s="7"/>
      <c r="I21" s="26" t="s">
        <v>15</v>
      </c>
      <c r="J21" s="27"/>
      <c r="K21" s="8">
        <f>K19*K19*3*8.5/3460</f>
        <v>0</v>
      </c>
      <c r="L21" s="11">
        <f>((K19/1000)^2)*6.8064*K20*1000</f>
        <v>0</v>
      </c>
    </row>
    <row r="22" spans="3:12" ht="15.6" x14ac:dyDescent="0.3">
      <c r="C22" s="21" t="s">
        <v>3</v>
      </c>
      <c r="D22" s="22"/>
      <c r="E22" s="7"/>
      <c r="F22" s="26" t="s">
        <v>15</v>
      </c>
      <c r="G22" s="27"/>
      <c r="H22" s="8">
        <f>(H19/1000)*(H20/1000)*8.5*H21*1000</f>
        <v>0</v>
      </c>
      <c r="I22" s="21" t="s">
        <v>3</v>
      </c>
      <c r="J22" s="22"/>
      <c r="K22" s="7"/>
    </row>
    <row r="23" spans="3:12" ht="15.6" x14ac:dyDescent="0.3">
      <c r="C23" s="26" t="s">
        <v>16</v>
      </c>
      <c r="D23" s="27"/>
      <c r="E23" s="9">
        <f>E21*E22</f>
        <v>0</v>
      </c>
      <c r="F23" s="55" t="s">
        <v>3</v>
      </c>
      <c r="G23" s="56"/>
      <c r="H23" s="6"/>
      <c r="I23" s="26" t="s">
        <v>16</v>
      </c>
      <c r="J23" s="27"/>
      <c r="K23" s="9">
        <f>K21*K22</f>
        <v>0</v>
      </c>
    </row>
    <row r="24" spans="3:12" ht="15.6" x14ac:dyDescent="0.3">
      <c r="C24" s="51"/>
      <c r="D24" s="52"/>
      <c r="E24" s="3"/>
      <c r="F24" s="26" t="s">
        <v>16</v>
      </c>
      <c r="G24" s="27"/>
      <c r="H24" s="9">
        <f>H22*H23</f>
        <v>0</v>
      </c>
      <c r="I24" s="51"/>
      <c r="J24" s="52"/>
      <c r="K24" s="3"/>
    </row>
    <row r="25" spans="3:12" ht="15" customHeight="1" x14ac:dyDescent="0.3">
      <c r="C25" s="51"/>
      <c r="D25" s="52"/>
      <c r="E25" s="4"/>
      <c r="F25" s="53"/>
      <c r="G25" s="54"/>
      <c r="H25" s="4"/>
      <c r="I25" s="53"/>
      <c r="J25" s="54"/>
      <c r="K25" s="4"/>
    </row>
    <row r="26" spans="3:12" ht="19.5" customHeight="1" x14ac:dyDescent="0.3">
      <c r="C26" s="30" t="s">
        <v>23</v>
      </c>
      <c r="D26" s="31"/>
      <c r="E26" s="31"/>
      <c r="F26" s="31"/>
      <c r="G26" s="31"/>
      <c r="H26" s="31"/>
      <c r="I26" s="31"/>
      <c r="J26" s="31"/>
      <c r="K26" s="31"/>
    </row>
    <row r="27" spans="3:12" ht="15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</row>
    <row r="28" spans="3:12" ht="15" customHeight="1" x14ac:dyDescent="0.3">
      <c r="C28" s="32"/>
      <c r="D28" s="32"/>
      <c r="E28" s="32"/>
      <c r="F28" s="32"/>
      <c r="G28" s="32"/>
      <c r="H28" s="32"/>
      <c r="I28" s="32"/>
      <c r="J28" s="32"/>
      <c r="K28" s="32"/>
    </row>
    <row r="29" spans="3:12" ht="15" customHeight="1" x14ac:dyDescent="0.3">
      <c r="C29" s="23"/>
      <c r="D29" s="23"/>
      <c r="E29" s="23"/>
      <c r="F29" s="23"/>
      <c r="G29" s="23"/>
      <c r="H29" s="23"/>
      <c r="I29" s="23"/>
      <c r="J29" s="23"/>
      <c r="K29" s="23"/>
    </row>
    <row r="30" spans="3:12" ht="15" customHeight="1" x14ac:dyDescent="0.3">
      <c r="C30" s="23"/>
      <c r="D30" s="23"/>
      <c r="E30" s="23"/>
      <c r="F30" s="23"/>
      <c r="G30" s="23"/>
      <c r="H30" s="23"/>
      <c r="I30" s="23"/>
      <c r="J30" s="23"/>
      <c r="K30" s="23"/>
    </row>
    <row r="31" spans="3:12" ht="15" customHeight="1" x14ac:dyDescent="0.3">
      <c r="C31" s="23"/>
      <c r="D31" s="23"/>
      <c r="E31" s="23"/>
      <c r="F31" s="23"/>
      <c r="G31" s="23"/>
      <c r="H31" s="23"/>
      <c r="I31" s="23"/>
      <c r="J31" s="23"/>
      <c r="K31" s="23"/>
    </row>
    <row r="32" spans="3:12" ht="15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5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5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5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5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5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5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5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5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5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5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5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5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5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5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5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5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5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5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5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5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x14ac:dyDescent="0.3">
      <c r="C53" s="1"/>
      <c r="D53" s="1"/>
      <c r="E53" s="2"/>
      <c r="F53" s="1"/>
      <c r="G53" s="1"/>
      <c r="H53" s="2"/>
      <c r="I53" s="1"/>
      <c r="J53" s="1"/>
      <c r="K53" s="2"/>
    </row>
    <row r="54" spans="3:11" x14ac:dyDescent="0.3">
      <c r="C54" s="1"/>
      <c r="D54" s="1"/>
      <c r="E54" s="2"/>
      <c r="F54" s="1"/>
      <c r="G54" s="1"/>
      <c r="H54" s="2"/>
      <c r="I54" s="1"/>
      <c r="J54" s="1"/>
      <c r="K54" s="2"/>
    </row>
    <row r="55" spans="3:11" x14ac:dyDescent="0.3">
      <c r="C55" s="1"/>
      <c r="D55" s="1"/>
      <c r="E55" s="2"/>
      <c r="F55" s="1"/>
      <c r="G55" s="1"/>
      <c r="H55" s="2"/>
      <c r="I55" s="1"/>
      <c r="J55" s="1"/>
      <c r="K55" s="2"/>
    </row>
    <row r="56" spans="3:11" x14ac:dyDescent="0.3">
      <c r="C56" s="1"/>
      <c r="D56" s="1"/>
      <c r="E56" s="2"/>
      <c r="F56" s="1"/>
      <c r="G56" s="1"/>
      <c r="H56" s="2"/>
      <c r="I56" s="1"/>
      <c r="J56" s="1"/>
      <c r="K56" s="2"/>
    </row>
    <row r="57" spans="3:11" x14ac:dyDescent="0.3">
      <c r="C57" s="1"/>
      <c r="D57" s="1"/>
      <c r="E57" s="2"/>
      <c r="F57" s="1"/>
      <c r="G57" s="1"/>
      <c r="H57" s="2"/>
      <c r="I57" s="1"/>
      <c r="J57" s="1"/>
      <c r="K57" s="2"/>
    </row>
    <row r="58" spans="3:11" x14ac:dyDescent="0.3">
      <c r="C58" s="1"/>
      <c r="D58" s="1"/>
      <c r="E58" s="2"/>
      <c r="F58" s="1"/>
      <c r="G58" s="1"/>
      <c r="H58" s="2"/>
      <c r="I58" s="1"/>
      <c r="J58" s="1"/>
      <c r="K58" s="2"/>
    </row>
    <row r="59" spans="3:11" x14ac:dyDescent="0.3">
      <c r="C59" s="1"/>
      <c r="D59" s="1"/>
      <c r="E59" s="2"/>
      <c r="F59" s="1"/>
      <c r="G59" s="1"/>
      <c r="H59" s="2"/>
      <c r="I59" s="1"/>
      <c r="J59" s="1"/>
      <c r="K59" s="2"/>
    </row>
    <row r="60" spans="3:11" x14ac:dyDescent="0.3">
      <c r="C60" s="1"/>
      <c r="D60" s="1"/>
      <c r="E60" s="2"/>
      <c r="F60" s="1"/>
      <c r="G60" s="1"/>
      <c r="H60" s="2"/>
      <c r="I60" s="1"/>
      <c r="J60" s="1"/>
      <c r="K60" s="2"/>
    </row>
    <row r="61" spans="3:11" x14ac:dyDescent="0.3">
      <c r="C61" s="1"/>
      <c r="D61" s="1"/>
      <c r="E61" s="2"/>
      <c r="F61" s="1"/>
      <c r="G61" s="1"/>
      <c r="H61" s="2"/>
      <c r="I61" s="1"/>
      <c r="J61" s="1"/>
      <c r="K61" s="2"/>
    </row>
    <row r="62" spans="3:11" x14ac:dyDescent="0.3">
      <c r="C62" s="1"/>
      <c r="D62" s="1"/>
      <c r="E62" s="2"/>
      <c r="F62" s="1"/>
      <c r="G62" s="1"/>
      <c r="H62" s="2"/>
      <c r="I62" s="1"/>
      <c r="J62" s="1"/>
      <c r="K62" s="2"/>
    </row>
    <row r="63" spans="3:11" x14ac:dyDescent="0.3">
      <c r="C63" s="1"/>
      <c r="D63" s="1"/>
      <c r="E63" s="2"/>
      <c r="F63" s="1"/>
      <c r="G63" s="1"/>
      <c r="H63" s="2"/>
      <c r="I63" s="1"/>
      <c r="J63" s="1"/>
      <c r="K63" s="2"/>
    </row>
    <row r="64" spans="3:11" x14ac:dyDescent="0.3">
      <c r="C64" s="1"/>
      <c r="D64" s="1"/>
      <c r="E64" s="2"/>
      <c r="F64" s="1"/>
      <c r="G64" s="1"/>
      <c r="H64" s="2"/>
      <c r="I64" s="1"/>
      <c r="J64" s="1"/>
      <c r="K64" s="2"/>
    </row>
    <row r="65" spans="3:11" x14ac:dyDescent="0.3">
      <c r="C65" s="1"/>
      <c r="D65" s="1"/>
      <c r="E65" s="2"/>
      <c r="F65" s="1"/>
      <c r="G65" s="1"/>
      <c r="H65" s="2"/>
      <c r="I65" s="1"/>
      <c r="J65" s="1"/>
      <c r="K65" s="2"/>
    </row>
    <row r="66" spans="3:11" x14ac:dyDescent="0.3">
      <c r="C66" s="1"/>
      <c r="D66" s="1"/>
      <c r="E66" s="2"/>
      <c r="F66" s="1"/>
      <c r="G66" s="1"/>
      <c r="H66" s="2"/>
      <c r="I66" s="1"/>
      <c r="J66" s="1"/>
      <c r="K66" s="2"/>
    </row>
    <row r="67" spans="3:11" x14ac:dyDescent="0.3">
      <c r="C67" s="1"/>
      <c r="D67" s="1"/>
      <c r="E67" s="2"/>
      <c r="F67" s="1"/>
      <c r="G67" s="1"/>
      <c r="H67" s="2"/>
      <c r="I67" s="1"/>
      <c r="J67" s="1"/>
      <c r="K67" s="2"/>
    </row>
    <row r="68" spans="3:11" x14ac:dyDescent="0.3">
      <c r="C68" s="1"/>
      <c r="D68" s="1"/>
      <c r="E68" s="2"/>
      <c r="F68" s="1"/>
      <c r="G68" s="1"/>
      <c r="H68" s="2"/>
      <c r="I68" s="1"/>
      <c r="J68" s="1"/>
      <c r="K68" s="2"/>
    </row>
  </sheetData>
  <sheetProtection algorithmName="SHA-512" hashValue="D3OiMRsXMBYuT6GTCLNqb3uISsLzub3lM9Zb0DkaKDyf8Lj5LNA/0cyJ7sG4avjD5mkbTbVBfsQz5poBljnewg==" saltValue="1zSU39/g5I79ERl3pOKkIw==" spinCount="100000" sheet="1" objects="1" scenarios="1"/>
  <mergeCells count="64">
    <mergeCell ref="C44:K46"/>
    <mergeCell ref="C47:K49"/>
    <mergeCell ref="C50:K52"/>
    <mergeCell ref="C26:K28"/>
    <mergeCell ref="C29:K31"/>
    <mergeCell ref="C32:K34"/>
    <mergeCell ref="C35:K37"/>
    <mergeCell ref="C38:K40"/>
    <mergeCell ref="C41:K43"/>
    <mergeCell ref="C24:D24"/>
    <mergeCell ref="F24:G24"/>
    <mergeCell ref="I24:J24"/>
    <mergeCell ref="C25:D25"/>
    <mergeCell ref="F25:G25"/>
    <mergeCell ref="I25:J25"/>
    <mergeCell ref="C22:D22"/>
    <mergeCell ref="F22:G22"/>
    <mergeCell ref="I22:J22"/>
    <mergeCell ref="C23:D23"/>
    <mergeCell ref="F23:G23"/>
    <mergeCell ref="I23:J23"/>
    <mergeCell ref="C20:D20"/>
    <mergeCell ref="F20:G20"/>
    <mergeCell ref="I20:J20"/>
    <mergeCell ref="C21:D21"/>
    <mergeCell ref="F21:G21"/>
    <mergeCell ref="I21:J21"/>
    <mergeCell ref="C18:E18"/>
    <mergeCell ref="F18:H18"/>
    <mergeCell ref="I18:K18"/>
    <mergeCell ref="C19:D19"/>
    <mergeCell ref="F19:G19"/>
    <mergeCell ref="I19:J19"/>
    <mergeCell ref="C14:D14"/>
    <mergeCell ref="F14:G14"/>
    <mergeCell ref="I14:J14"/>
    <mergeCell ref="C15:E17"/>
    <mergeCell ref="F15:H17"/>
    <mergeCell ref="I15:K17"/>
    <mergeCell ref="C12:D12"/>
    <mergeCell ref="F12:G12"/>
    <mergeCell ref="I12:J12"/>
    <mergeCell ref="C13:D13"/>
    <mergeCell ref="F13:G13"/>
    <mergeCell ref="I13:J13"/>
    <mergeCell ref="C10:D10"/>
    <mergeCell ref="F10:G10"/>
    <mergeCell ref="I10:J10"/>
    <mergeCell ref="C11:D11"/>
    <mergeCell ref="F11:G11"/>
    <mergeCell ref="I11:J11"/>
    <mergeCell ref="C8:D8"/>
    <mergeCell ref="F8:G8"/>
    <mergeCell ref="I8:J8"/>
    <mergeCell ref="C9:D9"/>
    <mergeCell ref="F9:G9"/>
    <mergeCell ref="I9:J9"/>
    <mergeCell ref="D2:J2"/>
    <mergeCell ref="C4:E6"/>
    <mergeCell ref="F4:H6"/>
    <mergeCell ref="I4:K6"/>
    <mergeCell ref="C7:E7"/>
    <mergeCell ref="F7:H7"/>
    <mergeCell ref="I7:K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33E6-A87C-435F-B3B8-53F88D73E76D}">
  <sheetPr>
    <tabColor rgb="FF996600"/>
  </sheetPr>
  <dimension ref="A1:AS68"/>
  <sheetViews>
    <sheetView workbookViewId="0">
      <selection activeCell="C7" sqref="C7:E7"/>
    </sheetView>
  </sheetViews>
  <sheetFormatPr defaultRowHeight="14.4" x14ac:dyDescent="0.3"/>
  <cols>
    <col min="1" max="2" width="8.88671875" style="1"/>
    <col min="3" max="4" width="11.33203125" customWidth="1"/>
    <col min="5" max="5" width="17.109375" style="5" customWidth="1"/>
    <col min="6" max="7" width="11.33203125" customWidth="1"/>
    <col min="8" max="8" width="17.109375" style="5" customWidth="1"/>
    <col min="9" max="10" width="11.33203125" customWidth="1"/>
    <col min="11" max="11" width="17.109375" style="5" customWidth="1"/>
    <col min="12" max="42" width="8.88671875" style="1"/>
  </cols>
  <sheetData>
    <row r="1" spans="3:45" x14ac:dyDescent="0.3">
      <c r="C1" s="1"/>
      <c r="D1" s="1"/>
      <c r="E1" s="2"/>
      <c r="F1" s="1"/>
      <c r="G1" s="1"/>
      <c r="H1" s="2"/>
      <c r="I1" s="1"/>
      <c r="J1" s="1"/>
      <c r="K1" s="2"/>
      <c r="AQ1" s="1"/>
      <c r="AR1" s="1"/>
      <c r="AS1" s="1"/>
    </row>
    <row r="2" spans="3:45" ht="32.4" x14ac:dyDescent="0.3">
      <c r="C2" s="1"/>
      <c r="D2" s="59" t="s">
        <v>25</v>
      </c>
      <c r="E2" s="59"/>
      <c r="F2" s="59"/>
      <c r="G2" s="59"/>
      <c r="H2" s="59"/>
      <c r="I2" s="59"/>
      <c r="J2" s="59"/>
      <c r="K2" s="2"/>
    </row>
    <row r="3" spans="3:45" x14ac:dyDescent="0.3">
      <c r="C3" s="1"/>
      <c r="D3" s="1"/>
      <c r="E3" s="2"/>
      <c r="F3" s="1"/>
      <c r="G3" s="1"/>
      <c r="H3" s="2"/>
      <c r="I3" s="1"/>
      <c r="J3" s="1"/>
      <c r="K3" s="2"/>
    </row>
    <row r="4" spans="3:45" x14ac:dyDescent="0.3">
      <c r="C4" s="12"/>
      <c r="D4" s="13"/>
      <c r="E4" s="14"/>
      <c r="F4" s="33"/>
      <c r="G4" s="34"/>
      <c r="H4" s="35"/>
      <c r="I4" s="33"/>
      <c r="J4" s="34"/>
      <c r="K4" s="35"/>
    </row>
    <row r="5" spans="3:45" x14ac:dyDescent="0.3">
      <c r="C5" s="15"/>
      <c r="D5" s="16"/>
      <c r="E5" s="17"/>
      <c r="F5" s="36"/>
      <c r="G5" s="37"/>
      <c r="H5" s="38"/>
      <c r="I5" s="36"/>
      <c r="J5" s="37"/>
      <c r="K5" s="38"/>
    </row>
    <row r="6" spans="3:45" x14ac:dyDescent="0.3">
      <c r="C6" s="18"/>
      <c r="D6" s="19"/>
      <c r="E6" s="20"/>
      <c r="F6" s="39"/>
      <c r="G6" s="40"/>
      <c r="H6" s="41"/>
      <c r="I6" s="39"/>
      <c r="J6" s="40"/>
      <c r="K6" s="41"/>
    </row>
    <row r="7" spans="3:45" x14ac:dyDescent="0.3">
      <c r="C7" s="45" t="s">
        <v>0</v>
      </c>
      <c r="D7" s="46"/>
      <c r="E7" s="47"/>
      <c r="F7" s="45" t="s">
        <v>5</v>
      </c>
      <c r="G7" s="46"/>
      <c r="H7" s="47"/>
      <c r="I7" s="42" t="s">
        <v>7</v>
      </c>
      <c r="J7" s="43"/>
      <c r="K7" s="44"/>
    </row>
    <row r="8" spans="3:45" ht="15.6" x14ac:dyDescent="0.3">
      <c r="C8" s="21" t="s">
        <v>1</v>
      </c>
      <c r="D8" s="22"/>
      <c r="E8" s="6"/>
      <c r="F8" s="28" t="s">
        <v>1</v>
      </c>
      <c r="G8" s="29"/>
      <c r="H8" s="6"/>
      <c r="I8" s="24" t="s">
        <v>8</v>
      </c>
      <c r="J8" s="25"/>
      <c r="K8" s="6"/>
    </row>
    <row r="9" spans="3:45" ht="15.6" x14ac:dyDescent="0.3">
      <c r="C9" s="21" t="s">
        <v>2</v>
      </c>
      <c r="D9" s="22"/>
      <c r="E9" s="6"/>
      <c r="F9" s="28" t="s">
        <v>6</v>
      </c>
      <c r="G9" s="29"/>
      <c r="H9" s="6"/>
      <c r="I9" s="24" t="s">
        <v>4</v>
      </c>
      <c r="J9" s="25"/>
      <c r="K9" s="6"/>
    </row>
    <row r="10" spans="3:45" ht="15.6" x14ac:dyDescent="0.3">
      <c r="C10" s="21" t="s">
        <v>4</v>
      </c>
      <c r="D10" s="22"/>
      <c r="E10" s="6"/>
      <c r="F10" s="28" t="s">
        <v>4</v>
      </c>
      <c r="G10" s="29"/>
      <c r="H10" s="6"/>
      <c r="I10" s="26" t="s">
        <v>15</v>
      </c>
      <c r="J10" s="27"/>
      <c r="K10" s="8">
        <f>((K8/1000)^2)*8.93*(PI()/4)*K9*1000</f>
        <v>0</v>
      </c>
    </row>
    <row r="11" spans="3:45" ht="15.6" x14ac:dyDescent="0.3">
      <c r="C11" s="26" t="s">
        <v>15</v>
      </c>
      <c r="D11" s="27"/>
      <c r="E11" s="8">
        <f>(E8-E9)*PI()*E9*E10*8.93/1000</f>
        <v>0</v>
      </c>
      <c r="F11" s="26" t="s">
        <v>15</v>
      </c>
      <c r="G11" s="27"/>
      <c r="H11" s="8">
        <f>((H8/1000)^2- (H9/1000)^2)*(PI()/4)*8.93*H10*1000</f>
        <v>0</v>
      </c>
      <c r="I11" s="24" t="s">
        <v>3</v>
      </c>
      <c r="J11" s="25"/>
      <c r="K11" s="7"/>
    </row>
    <row r="12" spans="3:45" ht="15.6" x14ac:dyDescent="0.3">
      <c r="C12" s="21" t="s">
        <v>3</v>
      </c>
      <c r="D12" s="22"/>
      <c r="E12" s="7"/>
      <c r="F12" s="21" t="s">
        <v>3</v>
      </c>
      <c r="G12" s="22"/>
      <c r="H12" s="7"/>
      <c r="I12" s="26" t="s">
        <v>16</v>
      </c>
      <c r="J12" s="27"/>
      <c r="K12" s="9">
        <f>K10*K11</f>
        <v>0</v>
      </c>
    </row>
    <row r="13" spans="3:45" ht="15.6" x14ac:dyDescent="0.3">
      <c r="C13" s="26" t="s">
        <v>16</v>
      </c>
      <c r="D13" s="27"/>
      <c r="E13" s="9">
        <f>E11*E12</f>
        <v>0</v>
      </c>
      <c r="F13" s="26" t="s">
        <v>16</v>
      </c>
      <c r="G13" s="27"/>
      <c r="H13" s="10">
        <f>H11*H12</f>
        <v>0</v>
      </c>
      <c r="I13" s="51"/>
      <c r="J13" s="52"/>
      <c r="K13" s="3"/>
    </row>
    <row r="14" spans="3:45" x14ac:dyDescent="0.3">
      <c r="C14" s="51"/>
      <c r="D14" s="52"/>
      <c r="E14" s="3"/>
      <c r="F14" s="51"/>
      <c r="G14" s="52"/>
      <c r="H14" s="3"/>
      <c r="I14" s="51"/>
      <c r="J14" s="52"/>
      <c r="K14" s="3"/>
    </row>
    <row r="15" spans="3:45" x14ac:dyDescent="0.3">
      <c r="C15" s="12"/>
      <c r="D15" s="13"/>
      <c r="E15" s="14"/>
      <c r="F15" s="12"/>
      <c r="G15" s="13"/>
      <c r="H15" s="14"/>
      <c r="I15" s="12"/>
      <c r="J15" s="13"/>
      <c r="K15" s="14"/>
    </row>
    <row r="16" spans="3:45" x14ac:dyDescent="0.3">
      <c r="C16" s="15"/>
      <c r="D16" s="16"/>
      <c r="E16" s="17"/>
      <c r="F16" s="15"/>
      <c r="G16" s="16"/>
      <c r="H16" s="17"/>
      <c r="I16" s="15"/>
      <c r="J16" s="16"/>
      <c r="K16" s="17"/>
    </row>
    <row r="17" spans="3:12" ht="20.25" customHeight="1" x14ac:dyDescent="0.3">
      <c r="C17" s="18"/>
      <c r="D17" s="19"/>
      <c r="E17" s="20"/>
      <c r="F17" s="18"/>
      <c r="G17" s="19"/>
      <c r="H17" s="20"/>
      <c r="I17" s="18"/>
      <c r="J17" s="19"/>
      <c r="K17" s="20"/>
    </row>
    <row r="18" spans="3:12" x14ac:dyDescent="0.3">
      <c r="C18" s="42" t="s">
        <v>10</v>
      </c>
      <c r="D18" s="43"/>
      <c r="E18" s="44"/>
      <c r="F18" s="60" t="s">
        <v>17</v>
      </c>
      <c r="G18" s="61"/>
      <c r="H18" s="62"/>
      <c r="I18" s="60" t="s">
        <v>13</v>
      </c>
      <c r="J18" s="61"/>
      <c r="K18" s="62"/>
    </row>
    <row r="19" spans="3:12" ht="15.6" x14ac:dyDescent="0.3">
      <c r="C19" s="21" t="s">
        <v>9</v>
      </c>
      <c r="D19" s="22"/>
      <c r="E19" s="6"/>
      <c r="F19" s="48" t="s">
        <v>11</v>
      </c>
      <c r="G19" s="49"/>
      <c r="H19" s="6"/>
      <c r="I19" s="21" t="s">
        <v>14</v>
      </c>
      <c r="J19" s="22"/>
      <c r="K19" s="6"/>
    </row>
    <row r="20" spans="3:12" ht="15.6" x14ac:dyDescent="0.3">
      <c r="C20" s="28" t="s">
        <v>4</v>
      </c>
      <c r="D20" s="29"/>
      <c r="E20" s="6"/>
      <c r="F20" s="48" t="s">
        <v>12</v>
      </c>
      <c r="G20" s="49"/>
      <c r="H20" s="6"/>
      <c r="I20" s="28" t="s">
        <v>4</v>
      </c>
      <c r="J20" s="29"/>
      <c r="K20" s="6"/>
    </row>
    <row r="21" spans="3:12" ht="15.6" x14ac:dyDescent="0.3">
      <c r="C21" s="26" t="s">
        <v>15</v>
      </c>
      <c r="D21" s="27"/>
      <c r="E21" s="8">
        <f>((E19/1000)^2)*8.93*E20*1000</f>
        <v>0</v>
      </c>
      <c r="F21" s="48" t="s">
        <v>4</v>
      </c>
      <c r="G21" s="49"/>
      <c r="H21" s="7"/>
      <c r="I21" s="26" t="s">
        <v>15</v>
      </c>
      <c r="J21" s="27"/>
      <c r="K21" s="8">
        <f>K19*K19*3*8.93/3460</f>
        <v>0</v>
      </c>
      <c r="L21" s="11">
        <f>((K19/1000)^2)*6.8064*K20*1000</f>
        <v>0</v>
      </c>
    </row>
    <row r="22" spans="3:12" ht="15.6" x14ac:dyDescent="0.3">
      <c r="C22" s="21" t="s">
        <v>3</v>
      </c>
      <c r="D22" s="22"/>
      <c r="E22" s="7"/>
      <c r="F22" s="26" t="s">
        <v>15</v>
      </c>
      <c r="G22" s="27"/>
      <c r="H22" s="8">
        <f>(H19/1000)*(H20/1000)*8.93*H21*1000</f>
        <v>0</v>
      </c>
      <c r="I22" s="21" t="s">
        <v>3</v>
      </c>
      <c r="J22" s="22"/>
      <c r="K22" s="7"/>
    </row>
    <row r="23" spans="3:12" ht="15.6" x14ac:dyDescent="0.3">
      <c r="C23" s="26" t="s">
        <v>16</v>
      </c>
      <c r="D23" s="27"/>
      <c r="E23" s="9">
        <f>E21*E22</f>
        <v>0</v>
      </c>
      <c r="F23" s="55" t="s">
        <v>3</v>
      </c>
      <c r="G23" s="56"/>
      <c r="H23" s="6"/>
      <c r="I23" s="26" t="s">
        <v>16</v>
      </c>
      <c r="J23" s="27"/>
      <c r="K23" s="9">
        <f>K21*K22</f>
        <v>0</v>
      </c>
    </row>
    <row r="24" spans="3:12" ht="15.6" x14ac:dyDescent="0.3">
      <c r="C24" s="51"/>
      <c r="D24" s="52"/>
      <c r="E24" s="3"/>
      <c r="F24" s="26" t="s">
        <v>16</v>
      </c>
      <c r="G24" s="27"/>
      <c r="H24" s="9">
        <f>H22*H23</f>
        <v>0</v>
      </c>
      <c r="I24" s="51"/>
      <c r="J24" s="52"/>
      <c r="K24" s="3"/>
    </row>
    <row r="25" spans="3:12" ht="15" customHeight="1" x14ac:dyDescent="0.3">
      <c r="C25" s="51"/>
      <c r="D25" s="52"/>
      <c r="E25" s="4"/>
      <c r="F25" s="53"/>
      <c r="G25" s="54"/>
      <c r="H25" s="4"/>
      <c r="I25" s="53"/>
      <c r="J25" s="54"/>
      <c r="K25" s="4"/>
    </row>
    <row r="26" spans="3:12" ht="19.5" customHeight="1" x14ac:dyDescent="0.3">
      <c r="C26" s="30" t="s">
        <v>24</v>
      </c>
      <c r="D26" s="31"/>
      <c r="E26" s="31"/>
      <c r="F26" s="31"/>
      <c r="G26" s="31"/>
      <c r="H26" s="31"/>
      <c r="I26" s="31"/>
      <c r="J26" s="31"/>
      <c r="K26" s="31"/>
    </row>
    <row r="27" spans="3:12" ht="15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</row>
    <row r="28" spans="3:12" ht="15" customHeight="1" x14ac:dyDescent="0.3">
      <c r="C28" s="32"/>
      <c r="D28" s="32"/>
      <c r="E28" s="32"/>
      <c r="F28" s="32"/>
      <c r="G28" s="32"/>
      <c r="H28" s="32"/>
      <c r="I28" s="32"/>
      <c r="J28" s="32"/>
      <c r="K28" s="32"/>
    </row>
    <row r="29" spans="3:12" ht="15" customHeight="1" x14ac:dyDescent="0.3">
      <c r="C29" s="23"/>
      <c r="D29" s="23"/>
      <c r="E29" s="23"/>
      <c r="F29" s="23"/>
      <c r="G29" s="23"/>
      <c r="H29" s="23"/>
      <c r="I29" s="23"/>
      <c r="J29" s="23"/>
      <c r="K29" s="23"/>
    </row>
    <row r="30" spans="3:12" ht="15" customHeight="1" x14ac:dyDescent="0.3">
      <c r="C30" s="23"/>
      <c r="D30" s="23"/>
      <c r="E30" s="23"/>
      <c r="F30" s="23"/>
      <c r="G30" s="23"/>
      <c r="H30" s="23"/>
      <c r="I30" s="23"/>
      <c r="J30" s="23"/>
      <c r="K30" s="23"/>
    </row>
    <row r="31" spans="3:12" ht="15" customHeight="1" x14ac:dyDescent="0.3">
      <c r="C31" s="23"/>
      <c r="D31" s="23"/>
      <c r="E31" s="23"/>
      <c r="F31" s="23"/>
      <c r="G31" s="23"/>
      <c r="H31" s="23"/>
      <c r="I31" s="23"/>
      <c r="J31" s="23"/>
      <c r="K31" s="23"/>
    </row>
    <row r="32" spans="3:12" ht="15" customHeight="1" x14ac:dyDescent="0.3">
      <c r="C32" s="23"/>
      <c r="D32" s="23"/>
      <c r="E32" s="23"/>
      <c r="F32" s="23"/>
      <c r="G32" s="23"/>
      <c r="H32" s="23"/>
      <c r="I32" s="23"/>
      <c r="J32" s="23"/>
      <c r="K32" s="23"/>
    </row>
    <row r="33" spans="3:11" ht="15" customHeight="1" x14ac:dyDescent="0.3">
      <c r="C33" s="23"/>
      <c r="D33" s="23"/>
      <c r="E33" s="23"/>
      <c r="F33" s="23"/>
      <c r="G33" s="23"/>
      <c r="H33" s="23"/>
      <c r="I33" s="23"/>
      <c r="J33" s="23"/>
      <c r="K33" s="23"/>
    </row>
    <row r="34" spans="3:11" ht="15" customHeight="1" x14ac:dyDescent="0.3">
      <c r="C34" s="23"/>
      <c r="D34" s="23"/>
      <c r="E34" s="23"/>
      <c r="F34" s="23"/>
      <c r="G34" s="23"/>
      <c r="H34" s="23"/>
      <c r="I34" s="23"/>
      <c r="J34" s="23"/>
      <c r="K34" s="23"/>
    </row>
    <row r="35" spans="3:11" ht="15" customHeight="1" x14ac:dyDescent="0.3">
      <c r="C35" s="23"/>
      <c r="D35" s="23"/>
      <c r="E35" s="23"/>
      <c r="F35" s="23"/>
      <c r="G35" s="23"/>
      <c r="H35" s="23"/>
      <c r="I35" s="23"/>
      <c r="J35" s="23"/>
      <c r="K35" s="23"/>
    </row>
    <row r="36" spans="3:11" ht="15" customHeight="1" x14ac:dyDescent="0.3">
      <c r="C36" s="23"/>
      <c r="D36" s="23"/>
      <c r="E36" s="23"/>
      <c r="F36" s="23"/>
      <c r="G36" s="23"/>
      <c r="H36" s="23"/>
      <c r="I36" s="23"/>
      <c r="J36" s="23"/>
      <c r="K36" s="23"/>
    </row>
    <row r="37" spans="3:11" ht="15" customHeight="1" x14ac:dyDescent="0.3">
      <c r="C37" s="23"/>
      <c r="D37" s="23"/>
      <c r="E37" s="23"/>
      <c r="F37" s="23"/>
      <c r="G37" s="23"/>
      <c r="H37" s="23"/>
      <c r="I37" s="23"/>
      <c r="J37" s="23"/>
      <c r="K37" s="23"/>
    </row>
    <row r="38" spans="3:11" ht="15" customHeight="1" x14ac:dyDescent="0.3">
      <c r="C38" s="23"/>
      <c r="D38" s="23"/>
      <c r="E38" s="23"/>
      <c r="F38" s="23"/>
      <c r="G38" s="23"/>
      <c r="H38" s="23"/>
      <c r="I38" s="23"/>
      <c r="J38" s="23"/>
      <c r="K38" s="23"/>
    </row>
    <row r="39" spans="3:11" ht="15" customHeight="1" x14ac:dyDescent="0.3">
      <c r="C39" s="23"/>
      <c r="D39" s="23"/>
      <c r="E39" s="23"/>
      <c r="F39" s="23"/>
      <c r="G39" s="23"/>
      <c r="H39" s="23"/>
      <c r="I39" s="23"/>
      <c r="J39" s="23"/>
      <c r="K39" s="23"/>
    </row>
    <row r="40" spans="3:11" ht="15" customHeight="1" x14ac:dyDescent="0.3">
      <c r="C40" s="23"/>
      <c r="D40" s="23"/>
      <c r="E40" s="23"/>
      <c r="F40" s="23"/>
      <c r="G40" s="23"/>
      <c r="H40" s="23"/>
      <c r="I40" s="23"/>
      <c r="J40" s="23"/>
      <c r="K40" s="23"/>
    </row>
    <row r="41" spans="3:11" ht="15" customHeight="1" x14ac:dyDescent="0.3">
      <c r="C41" s="23"/>
      <c r="D41" s="23"/>
      <c r="E41" s="23"/>
      <c r="F41" s="23"/>
      <c r="G41" s="23"/>
      <c r="H41" s="23"/>
      <c r="I41" s="23"/>
      <c r="J41" s="23"/>
      <c r="K41" s="23"/>
    </row>
    <row r="42" spans="3:11" ht="15" customHeight="1" x14ac:dyDescent="0.3">
      <c r="C42" s="23"/>
      <c r="D42" s="23"/>
      <c r="E42" s="23"/>
      <c r="F42" s="23"/>
      <c r="G42" s="23"/>
      <c r="H42" s="23"/>
      <c r="I42" s="23"/>
      <c r="J42" s="23"/>
      <c r="K42" s="23"/>
    </row>
    <row r="43" spans="3:11" ht="15" customHeight="1" x14ac:dyDescent="0.3">
      <c r="C43" s="23"/>
      <c r="D43" s="23"/>
      <c r="E43" s="23"/>
      <c r="F43" s="23"/>
      <c r="G43" s="23"/>
      <c r="H43" s="23"/>
      <c r="I43" s="23"/>
      <c r="J43" s="23"/>
      <c r="K43" s="23"/>
    </row>
    <row r="44" spans="3:11" ht="15" customHeight="1" x14ac:dyDescent="0.3">
      <c r="C44" s="23"/>
      <c r="D44" s="23"/>
      <c r="E44" s="23"/>
      <c r="F44" s="23"/>
      <c r="G44" s="23"/>
      <c r="H44" s="23"/>
      <c r="I44" s="23"/>
      <c r="J44" s="23"/>
      <c r="K44" s="23"/>
    </row>
    <row r="45" spans="3:11" ht="15" customHeight="1" x14ac:dyDescent="0.3">
      <c r="C45" s="23"/>
      <c r="D45" s="23"/>
      <c r="E45" s="23"/>
      <c r="F45" s="23"/>
      <c r="G45" s="23"/>
      <c r="H45" s="23"/>
      <c r="I45" s="23"/>
      <c r="J45" s="23"/>
      <c r="K45" s="23"/>
    </row>
    <row r="46" spans="3:11" ht="15" customHeight="1" x14ac:dyDescent="0.3">
      <c r="C46" s="23"/>
      <c r="D46" s="23"/>
      <c r="E46" s="23"/>
      <c r="F46" s="23"/>
      <c r="G46" s="23"/>
      <c r="H46" s="23"/>
      <c r="I46" s="23"/>
      <c r="J46" s="23"/>
      <c r="K46" s="23"/>
    </row>
    <row r="47" spans="3:11" ht="15" customHeight="1" x14ac:dyDescent="0.3">
      <c r="C47" s="23"/>
      <c r="D47" s="23"/>
      <c r="E47" s="23"/>
      <c r="F47" s="23"/>
      <c r="G47" s="23"/>
      <c r="H47" s="23"/>
      <c r="I47" s="23"/>
      <c r="J47" s="23"/>
      <c r="K47" s="23"/>
    </row>
    <row r="48" spans="3:11" ht="15" customHeight="1" x14ac:dyDescent="0.3">
      <c r="C48" s="23"/>
      <c r="D48" s="23"/>
      <c r="E48" s="23"/>
      <c r="F48" s="23"/>
      <c r="G48" s="23"/>
      <c r="H48" s="23"/>
      <c r="I48" s="23"/>
      <c r="J48" s="23"/>
      <c r="K48" s="23"/>
    </row>
    <row r="49" spans="3:11" ht="15" customHeight="1" x14ac:dyDescent="0.3">
      <c r="C49" s="23"/>
      <c r="D49" s="23"/>
      <c r="E49" s="23"/>
      <c r="F49" s="23"/>
      <c r="G49" s="23"/>
      <c r="H49" s="23"/>
      <c r="I49" s="23"/>
      <c r="J49" s="23"/>
      <c r="K49" s="23"/>
    </row>
    <row r="50" spans="3:11" ht="15" customHeight="1" x14ac:dyDescent="0.3">
      <c r="C50" s="23"/>
      <c r="D50" s="23"/>
      <c r="E50" s="23"/>
      <c r="F50" s="23"/>
      <c r="G50" s="23"/>
      <c r="H50" s="23"/>
      <c r="I50" s="23"/>
      <c r="J50" s="23"/>
      <c r="K50" s="23"/>
    </row>
    <row r="51" spans="3:11" ht="15" customHeight="1" x14ac:dyDescent="0.3">
      <c r="C51" s="23"/>
      <c r="D51" s="23"/>
      <c r="E51" s="23"/>
      <c r="F51" s="23"/>
      <c r="G51" s="23"/>
      <c r="H51" s="23"/>
      <c r="I51" s="23"/>
      <c r="J51" s="23"/>
      <c r="K51" s="23"/>
    </row>
    <row r="52" spans="3:11" ht="15" customHeight="1" x14ac:dyDescent="0.3">
      <c r="C52" s="23"/>
      <c r="D52" s="23"/>
      <c r="E52" s="23"/>
      <c r="F52" s="23"/>
      <c r="G52" s="23"/>
      <c r="H52" s="23"/>
      <c r="I52" s="23"/>
      <c r="J52" s="23"/>
      <c r="K52" s="23"/>
    </row>
    <row r="53" spans="3:11" x14ac:dyDescent="0.3">
      <c r="C53" s="1"/>
      <c r="D53" s="1"/>
      <c r="E53" s="2"/>
      <c r="F53" s="1"/>
      <c r="G53" s="1"/>
      <c r="H53" s="2"/>
      <c r="I53" s="1"/>
      <c r="J53" s="1"/>
      <c r="K53" s="2"/>
    </row>
    <row r="54" spans="3:11" x14ac:dyDescent="0.3">
      <c r="C54" s="1"/>
      <c r="D54" s="1"/>
      <c r="E54" s="2"/>
      <c r="F54" s="1"/>
      <c r="G54" s="1"/>
      <c r="H54" s="2"/>
      <c r="I54" s="1"/>
      <c r="J54" s="1"/>
      <c r="K54" s="2"/>
    </row>
    <row r="55" spans="3:11" x14ac:dyDescent="0.3">
      <c r="C55" s="1"/>
      <c r="D55" s="1"/>
      <c r="E55" s="2"/>
      <c r="F55" s="1"/>
      <c r="G55" s="1"/>
      <c r="H55" s="2"/>
      <c r="I55" s="1"/>
      <c r="J55" s="1"/>
      <c r="K55" s="2"/>
    </row>
    <row r="56" spans="3:11" x14ac:dyDescent="0.3">
      <c r="C56" s="1"/>
      <c r="D56" s="1"/>
      <c r="E56" s="2"/>
      <c r="F56" s="1"/>
      <c r="G56" s="1"/>
      <c r="H56" s="2"/>
      <c r="I56" s="1"/>
      <c r="J56" s="1"/>
      <c r="K56" s="2"/>
    </row>
    <row r="57" spans="3:11" x14ac:dyDescent="0.3">
      <c r="C57" s="1"/>
      <c r="D57" s="1"/>
      <c r="E57" s="2"/>
      <c r="F57" s="1"/>
      <c r="G57" s="1"/>
      <c r="H57" s="2"/>
      <c r="I57" s="1"/>
      <c r="J57" s="1"/>
      <c r="K57" s="2"/>
    </row>
    <row r="58" spans="3:11" x14ac:dyDescent="0.3">
      <c r="C58" s="1"/>
      <c r="D58" s="1"/>
      <c r="E58" s="2"/>
      <c r="F58" s="1"/>
      <c r="G58" s="1"/>
      <c r="H58" s="2"/>
      <c r="I58" s="1"/>
      <c r="J58" s="1"/>
      <c r="K58" s="2"/>
    </row>
    <row r="59" spans="3:11" x14ac:dyDescent="0.3">
      <c r="C59" s="1"/>
      <c r="D59" s="1"/>
      <c r="E59" s="2"/>
      <c r="F59" s="1"/>
      <c r="G59" s="1"/>
      <c r="H59" s="2"/>
      <c r="I59" s="1"/>
      <c r="J59" s="1"/>
      <c r="K59" s="2"/>
    </row>
    <row r="60" spans="3:11" x14ac:dyDescent="0.3">
      <c r="C60" s="1"/>
      <c r="D60" s="1"/>
      <c r="E60" s="2"/>
      <c r="F60" s="1"/>
      <c r="G60" s="1"/>
      <c r="H60" s="2"/>
      <c r="I60" s="1"/>
      <c r="J60" s="1"/>
      <c r="K60" s="2"/>
    </row>
    <row r="61" spans="3:11" x14ac:dyDescent="0.3">
      <c r="C61" s="1"/>
      <c r="D61" s="1"/>
      <c r="E61" s="2"/>
      <c r="F61" s="1"/>
      <c r="G61" s="1"/>
      <c r="H61" s="2"/>
      <c r="I61" s="1"/>
      <c r="J61" s="1"/>
      <c r="K61" s="2"/>
    </row>
    <row r="62" spans="3:11" x14ac:dyDescent="0.3">
      <c r="C62" s="1"/>
      <c r="D62" s="1"/>
      <c r="E62" s="2"/>
      <c r="F62" s="1"/>
      <c r="G62" s="1"/>
      <c r="H62" s="2"/>
      <c r="I62" s="1"/>
      <c r="J62" s="1"/>
      <c r="K62" s="2"/>
    </row>
    <row r="63" spans="3:11" x14ac:dyDescent="0.3">
      <c r="C63" s="1"/>
      <c r="D63" s="1"/>
      <c r="E63" s="2"/>
      <c r="F63" s="1"/>
      <c r="G63" s="1"/>
      <c r="H63" s="2"/>
      <c r="I63" s="1"/>
      <c r="J63" s="1"/>
      <c r="K63" s="2"/>
    </row>
    <row r="64" spans="3:11" x14ac:dyDescent="0.3">
      <c r="C64" s="1"/>
      <c r="D64" s="1"/>
      <c r="E64" s="2"/>
      <c r="F64" s="1"/>
      <c r="G64" s="1"/>
      <c r="H64" s="2"/>
      <c r="I64" s="1"/>
      <c r="J64" s="1"/>
      <c r="K64" s="2"/>
    </row>
    <row r="65" spans="3:11" x14ac:dyDescent="0.3">
      <c r="C65" s="1"/>
      <c r="D65" s="1"/>
      <c r="E65" s="2"/>
      <c r="F65" s="1"/>
      <c r="G65" s="1"/>
      <c r="H65" s="2"/>
      <c r="I65" s="1"/>
      <c r="J65" s="1"/>
      <c r="K65" s="2"/>
    </row>
    <row r="66" spans="3:11" x14ac:dyDescent="0.3">
      <c r="C66" s="1"/>
      <c r="D66" s="1"/>
      <c r="E66" s="2"/>
      <c r="F66" s="1"/>
      <c r="G66" s="1"/>
      <c r="H66" s="2"/>
      <c r="I66" s="1"/>
      <c r="J66" s="1"/>
      <c r="K66" s="2"/>
    </row>
    <row r="67" spans="3:11" x14ac:dyDescent="0.3">
      <c r="C67" s="1"/>
      <c r="D67" s="1"/>
      <c r="E67" s="2"/>
      <c r="F67" s="1"/>
      <c r="G67" s="1"/>
      <c r="H67" s="2"/>
      <c r="I67" s="1"/>
      <c r="J67" s="1"/>
      <c r="K67" s="2"/>
    </row>
    <row r="68" spans="3:11" x14ac:dyDescent="0.3">
      <c r="C68" s="1"/>
      <c r="D68" s="1"/>
      <c r="E68" s="2"/>
      <c r="F68" s="1"/>
      <c r="G68" s="1"/>
      <c r="H68" s="2"/>
      <c r="I68" s="1"/>
      <c r="J68" s="1"/>
      <c r="K68" s="2"/>
    </row>
  </sheetData>
  <sheetProtection algorithmName="SHA-512" hashValue="eVlBvrWIyV2w6WHX7wsJTeY7RpG8/bu9LdPvbWqzT44Xs4kejxrJCBqrkn5QoCMpetWogbhTdxCxxvXje4DZDA==" saltValue="/23xbj1YosKgyinwdoE/tA==" spinCount="100000" sheet="1" objects="1" scenarios="1"/>
  <mergeCells count="64">
    <mergeCell ref="C44:K46"/>
    <mergeCell ref="C47:K49"/>
    <mergeCell ref="C50:K52"/>
    <mergeCell ref="C26:K28"/>
    <mergeCell ref="C29:K31"/>
    <mergeCell ref="C32:K34"/>
    <mergeCell ref="C35:K37"/>
    <mergeCell ref="C38:K40"/>
    <mergeCell ref="C41:K43"/>
    <mergeCell ref="C24:D24"/>
    <mergeCell ref="F24:G24"/>
    <mergeCell ref="I24:J24"/>
    <mergeCell ref="C25:D25"/>
    <mergeCell ref="F25:G25"/>
    <mergeCell ref="I25:J25"/>
    <mergeCell ref="C22:D22"/>
    <mergeCell ref="F22:G22"/>
    <mergeCell ref="I22:J22"/>
    <mergeCell ref="C23:D23"/>
    <mergeCell ref="F23:G23"/>
    <mergeCell ref="I23:J23"/>
    <mergeCell ref="C20:D20"/>
    <mergeCell ref="F20:G20"/>
    <mergeCell ref="I20:J20"/>
    <mergeCell ref="C21:D21"/>
    <mergeCell ref="F21:G21"/>
    <mergeCell ref="I21:J21"/>
    <mergeCell ref="C18:E18"/>
    <mergeCell ref="F18:H18"/>
    <mergeCell ref="I18:K18"/>
    <mergeCell ref="C19:D19"/>
    <mergeCell ref="F19:G19"/>
    <mergeCell ref="I19:J19"/>
    <mergeCell ref="C14:D14"/>
    <mergeCell ref="F14:G14"/>
    <mergeCell ref="I14:J14"/>
    <mergeCell ref="C15:E17"/>
    <mergeCell ref="F15:H17"/>
    <mergeCell ref="I15:K17"/>
    <mergeCell ref="C12:D12"/>
    <mergeCell ref="F12:G12"/>
    <mergeCell ref="I12:J12"/>
    <mergeCell ref="C13:D13"/>
    <mergeCell ref="F13:G13"/>
    <mergeCell ref="I13:J13"/>
    <mergeCell ref="C10:D10"/>
    <mergeCell ref="F10:G10"/>
    <mergeCell ref="I10:J10"/>
    <mergeCell ref="C11:D11"/>
    <mergeCell ref="F11:G11"/>
    <mergeCell ref="I11:J11"/>
    <mergeCell ref="C8:D8"/>
    <mergeCell ref="F8:G8"/>
    <mergeCell ref="I8:J8"/>
    <mergeCell ref="C9:D9"/>
    <mergeCell ref="F9:G9"/>
    <mergeCell ref="I9:J9"/>
    <mergeCell ref="D2:J2"/>
    <mergeCell ref="C4:E6"/>
    <mergeCell ref="F4:H6"/>
    <mergeCell ref="I4:K6"/>
    <mergeCell ref="C7:E7"/>
    <mergeCell ref="F7:H7"/>
    <mergeCell ref="I7:K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AÇO</vt:lpstr>
      <vt:lpstr>ALUMÍNIO</vt:lpstr>
      <vt:lpstr>LATÃO</vt:lpstr>
      <vt:lpstr>COBRE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DepTecnico RolMetais</dc:creator>
  <cp:lastModifiedBy>Elson</cp:lastModifiedBy>
  <cp:lastPrinted>2016-12-21T10:25:28Z</cp:lastPrinted>
  <dcterms:created xsi:type="dcterms:W3CDTF">2015-04-28T10:02:17Z</dcterms:created>
  <dcterms:modified xsi:type="dcterms:W3CDTF">2024-12-13T14:39:22Z</dcterms:modified>
</cp:coreProperties>
</file>